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NRR\PNRR\BANDI ATTIVI\BANDI a CASCATA\PE-RESTART\Secondo Bando a cascata RESTART\"/>
    </mc:Choice>
  </mc:AlternateContent>
  <xr:revisionPtr revIDLastSave="0" documentId="13_ncr:1_{3518899A-C840-458F-AF42-D8EA77822175}" xr6:coauthVersionLast="47" xr6:coauthVersionMax="47" xr10:uidLastSave="{00000000-0000-0000-0000-000000000000}"/>
  <bookViews>
    <workbookView xWindow="-120" yWindow="-120" windowWidth="25440" windowHeight="15270" firstSheet="1" activeTab="1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0" i="45" l="1"/>
  <c r="AC11" i="45"/>
  <c r="AC9" i="45"/>
  <c r="AB10" i="45"/>
  <c r="AB11" i="45"/>
  <c r="AB9" i="45"/>
  <c r="AA10" i="45"/>
  <c r="AA11" i="45"/>
  <c r="AA9" i="45"/>
  <c r="Z10" i="45"/>
  <c r="Z11" i="45"/>
  <c r="Z9" i="45"/>
  <c r="Y10" i="45"/>
  <c r="Y11" i="45"/>
  <c r="Y9" i="45"/>
  <c r="X10" i="45"/>
  <c r="X11" i="45"/>
  <c r="X9" i="45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V39" i="49"/>
  <c r="O39" i="49"/>
  <c r="I39" i="49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K24" i="48"/>
  <c r="P24" i="48" s="1"/>
  <c r="S24" i="48" s="1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S7" i="49" s="1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R30" i="48" s="1"/>
  <c r="P39" i="48" s="1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R16" i="48"/>
  <c r="R29" i="48" s="1"/>
  <c r="J39" i="48" s="1"/>
  <c r="P8" i="48"/>
  <c r="K18" i="48"/>
  <c r="K31" i="48" s="1"/>
  <c r="U39" i="48" s="1"/>
  <c r="AB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S18" i="52"/>
  <c r="R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T11" i="51"/>
  <c r="T19" i="51" s="1"/>
  <c r="T32" i="51" s="1"/>
  <c r="P19" i="51"/>
  <c r="P32" i="51" s="1"/>
  <c r="R11" i="51"/>
  <c r="R19" i="51" s="1"/>
  <c r="R32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S11" i="50"/>
  <c r="S19" i="50" s="1"/>
  <c r="S32" i="50" s="1"/>
  <c r="P19" i="50"/>
  <c r="P32" i="50" s="1"/>
  <c r="R11" i="50"/>
  <c r="R19" i="50" s="1"/>
  <c r="R32" i="50" s="1"/>
  <c r="Q2" i="50"/>
  <c r="S2" i="50"/>
  <c r="P16" i="50"/>
  <c r="P29" i="50" s="1"/>
  <c r="T2" i="50"/>
  <c r="R2" i="50"/>
  <c r="P14" i="50"/>
  <c r="K19" i="49"/>
  <c r="K32" i="49" s="1"/>
  <c r="P11" i="49"/>
  <c r="K16" i="49"/>
  <c r="K29" i="49" s="1"/>
  <c r="H39" i="49" s="1"/>
  <c r="K14" i="49"/>
  <c r="K35" i="49" s="1"/>
  <c r="P2" i="49"/>
  <c r="K18" i="49"/>
  <c r="K31" i="49" s="1"/>
  <c r="U39" i="49" s="1"/>
  <c r="P8" i="49"/>
  <c r="Q23" i="49"/>
  <c r="R23" i="49"/>
  <c r="T23" i="49"/>
  <c r="S23" i="49"/>
  <c r="Q25" i="49"/>
  <c r="R25" i="49"/>
  <c r="T25" i="49"/>
  <c r="S25" i="49"/>
  <c r="P26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T12" i="49" l="1"/>
  <c r="S17" i="52"/>
  <c r="S30" i="52" s="1"/>
  <c r="Q39" i="52" s="1"/>
  <c r="Q7" i="52"/>
  <c r="T7" i="52"/>
  <c r="T17" i="52" s="1"/>
  <c r="T30" i="52" s="1"/>
  <c r="R39" i="52" s="1"/>
  <c r="AC39" i="51"/>
  <c r="AB39" i="51"/>
  <c r="AC39" i="50"/>
  <c r="AB39" i="50"/>
  <c r="AB39" i="49"/>
  <c r="AC39" i="49"/>
  <c r="S6" i="49"/>
  <c r="AC39" i="48"/>
  <c r="R4" i="49"/>
  <c r="R7" i="49"/>
  <c r="T7" i="49"/>
  <c r="Q7" i="49"/>
  <c r="T9" i="49"/>
  <c r="Q9" i="49"/>
  <c r="S13" i="49"/>
  <c r="T4" i="49"/>
  <c r="Q4" i="49"/>
  <c r="T13" i="49"/>
  <c r="T3" i="52"/>
  <c r="R3" i="52"/>
  <c r="S3" i="52"/>
  <c r="S16" i="52" s="1"/>
  <c r="S29" i="52" s="1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Q17" i="52"/>
  <c r="Q30" i="52" s="1"/>
  <c r="S39" i="52" s="1"/>
  <c r="K34" i="52"/>
  <c r="P14" i="48"/>
  <c r="S31" i="52"/>
  <c r="X39" i="52" s="1"/>
  <c r="S8" i="48"/>
  <c r="R11" i="48"/>
  <c r="R8" i="48"/>
  <c r="R18" i="48" s="1"/>
  <c r="R31" i="48" s="1"/>
  <c r="W39" i="48" s="1"/>
  <c r="AD39" i="48" s="1"/>
  <c r="Q11" i="48"/>
  <c r="Q19" i="48" s="1"/>
  <c r="Q32" i="48" s="1"/>
  <c r="T8" i="48"/>
  <c r="S11" i="48"/>
  <c r="K34" i="48"/>
  <c r="Q8" i="48"/>
  <c r="T11" i="48"/>
  <c r="T26" i="48"/>
  <c r="Q26" i="48"/>
  <c r="S26" i="48"/>
  <c r="H39" i="52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S12" i="52"/>
  <c r="S19" i="52" s="1"/>
  <c r="S32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T26" i="50"/>
  <c r="Q31" i="50"/>
  <c r="Z39" i="50" s="1"/>
  <c r="R14" i="50"/>
  <c r="R16" i="50"/>
  <c r="R29" i="50" s="1"/>
  <c r="Q26" i="50"/>
  <c r="S31" i="50"/>
  <c r="X39" i="50" s="1"/>
  <c r="S5" i="49"/>
  <c r="S17" i="49" s="1"/>
  <c r="S30" i="49" s="1"/>
  <c r="Q39" i="49" s="1"/>
  <c r="Q5" i="49"/>
  <c r="P17" i="49"/>
  <c r="P30" i="49" s="1"/>
  <c r="R5" i="49"/>
  <c r="T5" i="49"/>
  <c r="S8" i="49"/>
  <c r="Q8" i="49"/>
  <c r="Q18" i="49" s="1"/>
  <c r="Q31" i="49" s="1"/>
  <c r="Z39" i="49" s="1"/>
  <c r="T8" i="49"/>
  <c r="R8" i="49"/>
  <c r="P18" i="49"/>
  <c r="P31" i="49" s="1"/>
  <c r="S11" i="49"/>
  <c r="Q11" i="49"/>
  <c r="P19" i="49"/>
  <c r="P32" i="49" s="1"/>
  <c r="R11" i="49"/>
  <c r="T11" i="49"/>
  <c r="S26" i="49"/>
  <c r="K34" i="49"/>
  <c r="Q26" i="49"/>
  <c r="T26" i="49"/>
  <c r="R26" i="49"/>
  <c r="S2" i="49"/>
  <c r="Q2" i="49"/>
  <c r="P14" i="49"/>
  <c r="R2" i="49"/>
  <c r="P16" i="49"/>
  <c r="P29" i="49" s="1"/>
  <c r="T2" i="49"/>
  <c r="Q12" i="45"/>
  <c r="J12" i="45"/>
  <c r="D12" i="45"/>
  <c r="AC39" i="52" l="1"/>
  <c r="AB39" i="52"/>
  <c r="P34" i="48"/>
  <c r="T19" i="49"/>
  <c r="T32" i="49" s="1"/>
  <c r="T18" i="49"/>
  <c r="T31" i="49" s="1"/>
  <c r="Y39" i="49" s="1"/>
  <c r="T17" i="49"/>
  <c r="T30" i="49" s="1"/>
  <c r="R39" i="49" s="1"/>
  <c r="Q19" i="49"/>
  <c r="Q32" i="49" s="1"/>
  <c r="R17" i="49"/>
  <c r="R30" i="49" s="1"/>
  <c r="P39" i="49" s="1"/>
  <c r="T16" i="52"/>
  <c r="T29" i="52" s="1"/>
  <c r="L39" i="52" s="1"/>
  <c r="AF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R19" i="49"/>
  <c r="R32" i="49" s="1"/>
  <c r="R18" i="49"/>
  <c r="R31" i="49" s="1"/>
  <c r="W39" i="49" s="1"/>
  <c r="R19" i="48"/>
  <c r="R32" i="48" s="1"/>
  <c r="T19" i="48"/>
  <c r="T32" i="48" s="1"/>
  <c r="S19" i="48"/>
  <c r="S32" i="48" s="1"/>
  <c r="Q18" i="48"/>
  <c r="Q31" i="48" s="1"/>
  <c r="Z39" i="48" s="1"/>
  <c r="AG39" i="48" s="1"/>
  <c r="S18" i="48"/>
  <c r="S31" i="48" s="1"/>
  <c r="X39" i="48" s="1"/>
  <c r="AE39" i="48" s="1"/>
  <c r="T18" i="48"/>
  <c r="T31" i="48" s="1"/>
  <c r="Y39" i="48" s="1"/>
  <c r="AF39" i="48" s="1"/>
  <c r="Q14" i="48"/>
  <c r="Q14" i="52"/>
  <c r="R14" i="48"/>
  <c r="R14" i="52"/>
  <c r="S14" i="48"/>
  <c r="T14" i="48"/>
  <c r="T14" i="52"/>
  <c r="Q19" i="52"/>
  <c r="Q32" i="52" s="1"/>
  <c r="Q34" i="52" s="1"/>
  <c r="T19" i="52"/>
  <c r="T32" i="52" s="1"/>
  <c r="S14" i="52"/>
  <c r="S34" i="52"/>
  <c r="K39" i="52"/>
  <c r="AE39" i="52" s="1"/>
  <c r="M39" i="52"/>
  <c r="AG39" i="52" s="1"/>
  <c r="M39" i="51"/>
  <c r="AG39" i="51" s="1"/>
  <c r="Q34" i="51"/>
  <c r="J39" i="51"/>
  <c r="AD39" i="51" s="1"/>
  <c r="R34" i="51"/>
  <c r="S34" i="51"/>
  <c r="K39" i="51"/>
  <c r="AE39" i="51" s="1"/>
  <c r="L39" i="51"/>
  <c r="AF39" i="51" s="1"/>
  <c r="T34" i="51"/>
  <c r="R34" i="50"/>
  <c r="J39" i="50"/>
  <c r="AD39" i="50" s="1"/>
  <c r="S34" i="50"/>
  <c r="K39" i="50"/>
  <c r="AE39" i="50" s="1"/>
  <c r="M39" i="50"/>
  <c r="AG39" i="50" s="1"/>
  <c r="Q34" i="50"/>
  <c r="L39" i="50"/>
  <c r="AF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Y12" i="45"/>
  <c r="C15" i="45" s="1"/>
  <c r="AC12" i="45"/>
  <c r="AB12" i="45"/>
  <c r="AA12" i="45"/>
  <c r="Z12" i="45"/>
  <c r="X12" i="45"/>
  <c r="B15" i="45" s="1"/>
  <c r="J39" i="52" l="1"/>
  <c r="AD39" i="52" s="1"/>
  <c r="R34" i="48"/>
  <c r="T34" i="48"/>
  <c r="S34" i="48"/>
  <c r="Q34" i="48"/>
  <c r="T34" i="52"/>
  <c r="Q34" i="49"/>
  <c r="M39" i="49"/>
  <c r="AG39" i="49" s="1"/>
  <c r="R34" i="49"/>
  <c r="J39" i="49"/>
  <c r="AD39" i="49" s="1"/>
  <c r="S34" i="49"/>
  <c r="K39" i="49"/>
  <c r="AE39" i="49" s="1"/>
  <c r="T34" i="49"/>
  <c r="L39" i="49"/>
  <c r="AF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<sst xmlns="http://schemas.openxmlformats.org/spreadsheetml/2006/main" count="924" uniqueCount="185">
  <si>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</si>
  <si>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</si>
  <si>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</si>
  <si>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</si>
  <si>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</si>
  <si>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</si>
  <si>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</si>
  <si>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</si>
  <si>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</si>
  <si>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</si>
  <si>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</si>
  <si>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</si>
  <si>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</si>
  <si>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</si>
  <si>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</si>
  <si>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</si>
  <si>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</si>
  <si>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</si>
  <si>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</si>
  <si>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</si>
  <si>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</si>
  <si>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</si>
  <si>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</si>
  <si>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</si>
  <si>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</si>
  <si>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</si>
  <si>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</si>
  <si>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</si>
  <si>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</si>
  <si>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</si>
  <si>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</si>
  <si>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</si>
  <si>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</si>
  <si>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</si>
  <si>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</si>
  <si>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</si>
  <si>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</si>
  <si>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</si>
  <si>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</si>
  <si>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</si>
  <si>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</si>
  <si>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</si>
  <si>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</si>
  <si>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</si>
  <si>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</si>
  <si>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</si>
  <si>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</si>
  <si>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</si>
  <si>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</si>
  <si>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</si>
  <si>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</si>
  <si>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</si>
  <si>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</si>
  <si>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</si>
  <si>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</si>
  <si>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</si>
  <si>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</si>
  <si>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</si>
  <si>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</si>
  <si>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</si>
  <si>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</si>
  <si>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</si>
  <si>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</si>
  <si>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</si>
  <si>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</si>
  <si>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</si>
  <si>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</si>
  <si>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</si>
  <si>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</si>
  <si>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</si>
  <si>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</si>
  <si>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</si>
  <si>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</si>
  <si>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</si>
  <si>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</si>
  <si>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</si>
  <si>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</si>
  <si>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</si>
  <si>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</si>
  <si>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</si>
  <si>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</si>
  <si>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</si>
  <si>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</si>
  <si>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</si>
  <si>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</si>
  <si>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</si>
  <si>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</si>
  <si>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Sviluppo Sperimentale</t>
  </si>
  <si>
    <t>Totali</t>
  </si>
  <si>
    <t>Costo</t>
  </si>
  <si>
    <t>Di cui Campo di intervento 022</t>
  </si>
  <si>
    <t>Di cui Campo di intervento 023</t>
  </si>
  <si>
    <t>Di cui Campo di intervento 006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</si>
  <si>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</si>
  <si>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</si>
  <si>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</si>
  <si>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</si>
  <si>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</si>
  <si>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</si>
  <si>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</si>
  <si>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</si>
  <si>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</si>
  <si>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</si>
  <si>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</si>
  <si>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</si>
  <si>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</si>
  <si>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</si>
  <si>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</si>
  <si>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</si>
  <si>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</si>
  <si>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</si>
  <si>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</si>
  <si>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</si>
  <si>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</si>
  <si>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</si>
  <si>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</si>
  <si>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</si>
  <si>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</si>
  <si>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</si>
  <si>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</si>
  <si>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</si>
  <si>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>Altre tipologie di costo</t>
  </si>
  <si>
    <t>Tot.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</si>
  <si>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</si>
  <si>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</si>
  <si>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</si>
  <si>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</si>
  <si>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</si>
  <si>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</si>
  <si>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</si>
  <si>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</si>
  <si>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</si>
  <si>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</si>
  <si>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</si>
  <si>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</si>
  <si>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</si>
  <si>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</si>
  <si>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</si>
  <si>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</si>
  <si>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</si>
  <si>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</si>
  <si>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</si>
  <si>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</si>
  <si>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</si>
  <si>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</si>
  <si>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</si>
  <si>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</si>
  <si>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agevolazioni linea 006</t>
  </si>
  <si>
    <t>TOTALE COMPLESSIVO (PERSONALE E ALTRI COSTI)</t>
  </si>
  <si>
    <t>Check totale</t>
  </si>
  <si>
    <t>TOTALE COMPLESSIVO AGEVOLAZIONE (PERSONALE E ALTRI COSTI)</t>
  </si>
  <si>
    <t>Agevolazioni linea 006</t>
  </si>
  <si>
    <t>Agevolazioni linea 023</t>
  </si>
  <si>
    <t>Agevolazioni linea 022</t>
  </si>
  <si>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</si>
  <si>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</si>
  <si>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</si>
  <si>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</si>
  <si>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t>Definizioni:</t>
  </si>
  <si>
    <t>Documenti utili alla compilazione:</t>
  </si>
  <si>
    <t>Linee guida per la Rendicontazione</t>
  </si>
  <si>
    <t>Bando Avviso MUR n.341 del 15 marzo 2022</t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</si>
  <si>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</si>
  <si>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</si>
  <si>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t>Inserire link al bando emanato dallo Spoke</t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</si>
  <si>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</si>
  <si>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</si>
  <si>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</si>
  <si>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</si>
  <si>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t>Foglio Proponente Riepilogo:</t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</si>
  <si>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</si>
  <si>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</si>
  <si>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</si>
  <si>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Maggiorazione per collaborazione e/o diffusione 
(sì/no)</t>
  </si>
  <si>
    <t>Maggiorazione per collaborazione e/o diffusione 
(si/no)</t>
  </si>
  <si>
    <t>Tipologia di reclutamento (scegliere da menù a tendina)</t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</si>
  <si>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</si>
  <si>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</si>
  <si>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</si>
  <si>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</si>
  <si>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t xml:space="preserve">6) Controllare che il riepilogo della tabella automatica sia corretto. </t>
  </si>
  <si>
    <t>5) Compilare la tabella delle righe 42-43 con il dettaglio sui nuovi reclutamenti; solo per le Università sarà disponibile la voce RTDa legge 240/2010</t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</si>
  <si>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3.4 del Bando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</si>
  <si>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pnrr@polimi.it </t>
    </r>
  </si>
  <si>
    <t>Altre tipologie di costo (inclusi assegni di ricerca e borse di dottorato)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</si>
</sst>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5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8" fillId="2" borderId="0" xfId="0" applyFont="1" applyFill="1" applyAlignment="1">
      <alignment vertical="center"/>
    </xf>
    <xf numFmtId="9" fontId="9" fillId="0" borderId="1" xfId="0" applyNumberFormat="1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9" fontId="10" fillId="0" borderId="1" xfId="0" applyNumberFormat="1" applyFont="1" applyBorder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0" fillId="3" borderId="0" xfId="0" applyFill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165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165" fontId="0" fillId="3" borderId="0" xfId="0" applyNumberFormat="1" applyFill="1"/>
    <xf numFmtId="0" fontId="8" fillId="3" borderId="0" xfId="0" quotePrefix="1" applyFont="1" applyFill="1"/>
    <xf numFmtId="9" fontId="0" fillId="3" borderId="0" xfId="0" applyNumberFormat="1" applyFill="1"/>
    <xf numFmtId="9" fontId="8" fillId="3" borderId="0" xfId="0" applyNumberFormat="1" applyFont="1" applyFill="1"/>
    <xf numFmtId="9" fontId="0" fillId="3" borderId="0" xfId="2" applyFont="1" applyFill="1" applyAlignment="1"/>
    <xf numFmtId="0" fontId="8" fillId="3" borderId="0" xfId="0" applyFont="1" applyFill="1" applyAlignment="1">
      <alignment horizontal="center"/>
    </xf>
    <xf numFmtId="9" fontId="4" fillId="3" borderId="2" xfId="0" applyNumberFormat="1" applyFont="1" applyFill="1" applyBorder="1"/>
    <xf numFmtId="0" fontId="4" fillId="3" borderId="2" xfId="0" applyFont="1" applyFill="1" applyBorder="1"/>
    <xf numFmtId="10" fontId="4" fillId="3" borderId="2" xfId="0" applyNumberFormat="1" applyFont="1" applyFill="1" applyBorder="1" applyAlignment="1">
      <alignment horizontal="right"/>
    </xf>
    <xf numFmtId="10" fontId="5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2" fillId="8" borderId="4" xfId="0" applyNumberFormat="1" applyFont="1" applyFill="1" applyBorder="1"/>
    <xf numFmtId="9" fontId="8" fillId="3" borderId="4" xfId="0" applyNumberFormat="1" applyFont="1" applyFill="1" applyBorder="1"/>
    <xf numFmtId="9" fontId="13" fillId="0" borderId="1" xfId="0" applyNumberFormat="1" applyFont="1" applyBorder="1"/>
    <xf numFmtId="9" fontId="13" fillId="0" borderId="1" xfId="0" applyNumberFormat="1" applyFont="1" applyBorder="1" applyAlignment="1">
      <alignment horizontal="right"/>
    </xf>
    <xf numFmtId="9" fontId="13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3" fillId="0" borderId="1" xfId="1" applyFont="1" applyBorder="1" applyAlignment="1"/>
    <xf numFmtId="0" fontId="7" fillId="0" borderId="2" xfId="0" applyFont="1" applyBorder="1"/>
    <xf numFmtId="0" fontId="7" fillId="0" borderId="8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9" fontId="13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8" fillId="3" borderId="4" xfId="0" applyFont="1" applyFill="1" applyBorder="1"/>
    <xf numFmtId="166" fontId="13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8" fillId="3" borderId="4" xfId="0" applyNumberFormat="1" applyFont="1" applyFill="1" applyBorder="1"/>
    <xf numFmtId="0" fontId="5" fillId="10" borderId="6" xfId="0" applyFont="1" applyFill="1" applyBorder="1" applyAlignment="1">
      <alignment wrapText="1"/>
    </xf>
    <xf numFmtId="0" fontId="5" fillId="9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8" fillId="13" borderId="4" xfId="0" quotePrefix="1" applyFont="1" applyFill="1" applyBorder="1"/>
    <xf numFmtId="0" fontId="5" fillId="14" borderId="1" xfId="0" applyFont="1" applyFill="1" applyBorder="1" applyAlignment="1">
      <alignment wrapText="1"/>
    </xf>
    <xf numFmtId="0" fontId="5" fillId="15" borderId="2" xfId="0" applyFont="1" applyFill="1" applyBorder="1" applyAlignment="1">
      <alignment wrapText="1"/>
    </xf>
    <xf numFmtId="0" fontId="5" fillId="16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6" fillId="3" borderId="4" xfId="0" applyFont="1" applyFill="1" applyBorder="1"/>
    <xf numFmtId="0" fontId="7" fillId="3" borderId="4" xfId="0" applyFont="1" applyFill="1" applyBorder="1"/>
    <xf numFmtId="9" fontId="4" fillId="3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textRotation="90"/>
    </xf>
    <xf numFmtId="0" fontId="7" fillId="0" borderId="0" xfId="0" applyFont="1" applyAlignment="1">
      <alignment textRotation="90"/>
    </xf>
    <xf numFmtId="0" fontId="3" fillId="0" borderId="0" xfId="0" applyFont="1"/>
    <xf numFmtId="0" fontId="3" fillId="3" borderId="0" xfId="0" applyFont="1" applyFill="1"/>
    <xf numFmtId="9" fontId="3" fillId="0" borderId="1" xfId="0" applyNumberFormat="1" applyFont="1" applyBorder="1"/>
    <xf numFmtId="0" fontId="3" fillId="0" borderId="1" xfId="0" applyFont="1" applyBorder="1"/>
    <xf numFmtId="10" fontId="3" fillId="0" borderId="1" xfId="0" applyNumberFormat="1" applyFont="1" applyBorder="1"/>
    <xf numFmtId="166" fontId="3" fillId="0" borderId="1" xfId="1" applyNumberFormat="1" applyFont="1" applyBorder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/>
    <xf numFmtId="0" fontId="17" fillId="0" borderId="0" xfId="0" applyFont="1" applyAlignment="1">
      <alignment horizontal="center" wrapText="1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9" fontId="2" fillId="0" borderId="0" xfId="2" applyFont="1" applyFill="1" applyAlignment="1">
      <alignment horizontal="center"/>
    </xf>
    <xf numFmtId="0" fontId="19" fillId="0" borderId="0" xfId="0" applyFont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center" vertical="center" wrapText="1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43" fontId="24" fillId="0" borderId="0" xfId="5" applyNumberFormat="1" applyFont="1"/>
    <xf numFmtId="0" fontId="27" fillId="0" borderId="12" xfId="5" applyFont="1" applyBorder="1" applyAlignment="1">
      <alignment vertical="center" wrapText="1"/>
    </xf>
    <xf numFmtId="43" fontId="27" fillId="0" borderId="13" xfId="7" applyFont="1" applyFill="1" applyBorder="1" applyAlignment="1" applyProtection="1">
      <alignment horizontal="center" vertical="center" wrapText="1"/>
    </xf>
    <xf numFmtId="168" fontId="24" fillId="0" borderId="0" xfId="5" applyNumberFormat="1" applyFont="1"/>
    <xf numFmtId="9" fontId="27" fillId="0" borderId="13" xfId="2" applyFont="1" applyFill="1" applyBorder="1" applyAlignment="1" applyProtection="1">
      <alignment horizontal="center" vertical="center" wrapText="1"/>
    </xf>
    <xf numFmtId="0" fontId="24" fillId="0" borderId="0" xfId="5" applyFont="1" applyAlignment="1">
      <alignment horizontal="left" wrapText="1"/>
    </xf>
    <xf numFmtId="0" fontId="2" fillId="0" borderId="0" xfId="0" applyFont="1" applyAlignment="1">
      <alignment horizontal="center"/>
    </xf>
    <xf numFmtId="0" fontId="22" fillId="20" borderId="11" xfId="5" applyFont="1" applyFill="1" applyBorder="1" applyAlignment="1">
      <alignment horizontal="center" vertical="center" wrapText="1"/>
    </xf>
    <xf numFmtId="0" fontId="22" fillId="19" borderId="4" xfId="0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0" fontId="24" fillId="0" borderId="4" xfId="5" applyFont="1" applyBorder="1" applyAlignment="1">
      <alignment wrapText="1"/>
    </xf>
    <xf numFmtId="49" fontId="24" fillId="0" borderId="4" xfId="5" applyNumberFormat="1" applyFont="1" applyBorder="1" applyAlignment="1">
      <alignment horizontal="left" wrapText="1"/>
    </xf>
    <xf numFmtId="167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167" fontId="22" fillId="19" borderId="4" xfId="0" applyNumberFormat="1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6" fillId="20" borderId="10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7" fillId="20" borderId="0" xfId="0" applyFont="1" applyFill="1" applyAlignment="1">
      <alignment horizontal="center" wrapText="1"/>
    </xf>
    <xf numFmtId="0" fontId="17" fillId="23" borderId="14" xfId="0" applyFont="1" applyFill="1" applyBorder="1" applyAlignment="1">
      <alignment horizontal="center" wrapText="1"/>
    </xf>
    <xf numFmtId="0" fontId="17" fillId="24" borderId="14" xfId="0" applyFont="1" applyFill="1" applyBorder="1" applyAlignment="1">
      <alignment horizontal="center" wrapText="1"/>
    </xf>
    <xf numFmtId="0" fontId="17" fillId="24" borderId="15" xfId="0" applyFont="1" applyFill="1" applyBorder="1" applyAlignment="1">
      <alignment horizontal="center" wrapText="1"/>
    </xf>
    <xf numFmtId="167" fontId="29" fillId="0" borderId="14" xfId="2" applyNumberFormat="1" applyFont="1" applyBorder="1" applyAlignment="1">
      <alignment horizontal="center"/>
    </xf>
    <xf numFmtId="9" fontId="1" fillId="0" borderId="14" xfId="2" applyFont="1" applyBorder="1" applyAlignment="1">
      <alignment horizontal="center"/>
    </xf>
    <xf numFmtId="9" fontId="1" fillId="0" borderId="16" xfId="2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0" xfId="2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67" fontId="1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1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1" fillId="0" borderId="16" xfId="0" applyNumberFormat="1" applyFont="1" applyBorder="1"/>
    <xf numFmtId="9" fontId="1" fillId="0" borderId="17" xfId="2" applyFont="1" applyBorder="1" applyAlignment="1">
      <alignment horizont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9" fontId="0" fillId="0" borderId="4" xfId="0" applyNumberFormat="1" applyBorder="1"/>
    <xf numFmtId="0" fontId="0" fillId="0" borderId="4" xfId="0" applyBorder="1"/>
    <xf numFmtId="9" fontId="1" fillId="0" borderId="0" xfId="2" applyFont="1" applyFill="1" applyBorder="1" applyAlignment="1">
      <alignment horizontal="center"/>
    </xf>
    <xf numFmtId="0" fontId="0" fillId="0" borderId="27" xfId="0" applyBorder="1" applyAlignment="1">
      <alignment horizontal="right" wrapText="1"/>
    </xf>
    <xf numFmtId="167" fontId="0" fillId="0" borderId="28" xfId="0" applyNumberFormat="1" applyBorder="1" applyAlignment="1">
      <alignment horizontal="center"/>
    </xf>
    <xf numFmtId="167" fontId="0" fillId="0" borderId="29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9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5" fillId="3" borderId="0" xfId="3" applyFill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167" fontId="2" fillId="0" borderId="0" xfId="2" applyNumberFormat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22" fillId="22" borderId="4" xfId="5" applyFont="1" applyFill="1" applyBorder="1" applyAlignment="1">
      <alignment horizontal="left" vertical="center"/>
    </xf>
    <xf numFmtId="0" fontId="28" fillId="0" borderId="4" xfId="5" applyFont="1" applyBorder="1" applyAlignment="1">
      <alignment horizontal="left" vertical="center"/>
    </xf>
    <xf numFmtId="0" fontId="28" fillId="0" borderId="4" xfId="5" applyFont="1" applyBorder="1" applyAlignment="1" applyProtection="1">
      <alignment horizontal="left" vertical="center"/>
      <protection locked="0"/>
    </xf>
    <xf numFmtId="0" fontId="23" fillId="21" borderId="4" xfId="5" applyFont="1" applyFill="1" applyBorder="1" applyAlignment="1">
      <alignment horizontal="left" vertical="center"/>
    </xf>
    <xf numFmtId="0" fontId="22" fillId="19" borderId="4" xfId="0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/>
    </xf>
    <xf numFmtId="0" fontId="8" fillId="13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11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2" zoomScale="90" zoomScaleNormal="90" workbookViewId="0">
      <selection activeCell="B28" sqref="B28"/>
    </sheetView>
  </sheetViews>
  <sheetFormatPr defaultRowHeight="15.75"/>
  <cols>
    <col min="2" max="2" width="130.625" style="120" customWidth="1"/>
    <col min="3" max="4" width="9.375" style="120" customWidth="1"/>
    <col min="5" max="5" width="19.25" style="120" customWidth="1"/>
    <col min="6" max="8" width="9.375" style="120" customWidth="1"/>
    <col min="9" max="12" width="9.375" customWidth="1"/>
  </cols>
  <sheetData>
    <row r="1" spans="1:8" ht="34.15" customHeight="1">
      <c r="A1" s="14"/>
      <c r="B1" s="159" t="s">
        <v>154</v>
      </c>
      <c r="C1" s="160"/>
      <c r="E1" s="121"/>
    </row>
    <row r="2" spans="1:8" s="120" customFormat="1" ht="21.6" customHeight="1">
      <c r="A2" s="160"/>
      <c r="B2" s="161" t="s">
        <v>155</v>
      </c>
      <c r="C2" s="160"/>
      <c r="E2" s="158"/>
      <c r="F2" s="156"/>
      <c r="G2" s="156"/>
      <c r="H2" s="156"/>
    </row>
    <row r="3" spans="1:8" s="120" customFormat="1">
      <c r="A3" s="160"/>
      <c r="B3" s="162" t="s">
        <v>156</v>
      </c>
      <c r="C3" s="160"/>
      <c r="E3" s="157"/>
      <c r="F3" s="133"/>
      <c r="G3" s="133"/>
      <c r="H3" s="133"/>
    </row>
    <row r="4" spans="1:8" s="120" customFormat="1">
      <c r="A4" s="160"/>
      <c r="B4" s="162"/>
      <c r="C4" s="160"/>
      <c r="E4" s="157"/>
      <c r="F4" s="133"/>
      <c r="G4" s="133"/>
      <c r="H4" s="133"/>
    </row>
    <row r="5" spans="1:8" s="120" customFormat="1">
      <c r="A5" s="160"/>
      <c r="B5" s="159" t="s">
        <v>157</v>
      </c>
      <c r="C5" s="160"/>
      <c r="E5" s="157"/>
      <c r="F5" s="133"/>
      <c r="G5" s="133"/>
      <c r="H5" s="133"/>
    </row>
    <row r="6" spans="1:8" s="120" customFormat="1">
      <c r="A6" s="160"/>
      <c r="B6" s="163" t="s">
        <v>179</v>
      </c>
      <c r="C6" s="160"/>
    </row>
    <row r="7" spans="1:8" s="120" customFormat="1">
      <c r="A7" s="160"/>
      <c r="B7" s="162" t="s">
        <v>176</v>
      </c>
      <c r="C7" s="160"/>
    </row>
    <row r="8" spans="1:8" s="120" customFormat="1">
      <c r="A8" s="160"/>
      <c r="B8" s="166" t="s">
        <v>177</v>
      </c>
      <c r="C8" s="160"/>
    </row>
    <row r="9" spans="1:8" s="120" customFormat="1" ht="31.5">
      <c r="A9" s="160"/>
      <c r="B9" s="163" t="s">
        <v>178</v>
      </c>
      <c r="C9" s="160"/>
    </row>
    <row r="10" spans="1:8" s="120" customFormat="1">
      <c r="A10" s="160"/>
      <c r="B10" s="163" t="s">
        <v>181</v>
      </c>
      <c r="C10" s="160"/>
    </row>
    <row r="11" spans="1:8" s="120" customFormat="1">
      <c r="A11" s="160"/>
      <c r="B11" s="162" t="s">
        <v>180</v>
      </c>
      <c r="C11" s="160"/>
    </row>
    <row r="12" spans="1:8" s="120" customFormat="1">
      <c r="A12" s="160"/>
      <c r="B12" s="162"/>
      <c r="C12" s="160"/>
    </row>
    <row r="13" spans="1:8" s="120" customFormat="1">
      <c r="A13" s="160"/>
      <c r="B13" s="159" t="s">
        <v>169</v>
      </c>
      <c r="C13" s="160"/>
    </row>
    <row r="14" spans="1:8" s="120" customFormat="1">
      <c r="A14" s="160"/>
      <c r="B14" s="162" t="s">
        <v>171</v>
      </c>
      <c r="C14" s="160"/>
    </row>
    <row r="15" spans="1:8" s="120" customFormat="1">
      <c r="A15" s="160"/>
      <c r="B15" s="162" t="s">
        <v>170</v>
      </c>
      <c r="C15" s="160"/>
    </row>
    <row r="16" spans="1:8" s="120" customFormat="1">
      <c r="A16" s="160"/>
      <c r="B16" s="162" t="s">
        <v>172</v>
      </c>
      <c r="C16" s="160"/>
    </row>
    <row r="17" spans="1:3" s="120" customFormat="1">
      <c r="A17" s="160"/>
      <c r="C17" s="160"/>
    </row>
    <row r="18" spans="1:3" s="120" customFormat="1">
      <c r="A18" s="160"/>
      <c r="B18" s="159" t="s">
        <v>159</v>
      </c>
      <c r="C18" s="160"/>
    </row>
    <row r="19" spans="1:3" s="120" customFormat="1">
      <c r="A19" s="160"/>
      <c r="B19" s="164" t="s">
        <v>164</v>
      </c>
      <c r="C19" s="160"/>
    </row>
    <row r="20" spans="1:3" s="120" customFormat="1">
      <c r="A20" s="160"/>
      <c r="B20" s="165" t="s">
        <v>161</v>
      </c>
      <c r="C20" s="160"/>
    </row>
    <row r="21" spans="1:3" s="120" customFormat="1">
      <c r="A21" s="160"/>
      <c r="B21" s="165" t="s">
        <v>160</v>
      </c>
      <c r="C21" s="160"/>
    </row>
    <row r="22" spans="1:3" s="120" customFormat="1">
      <c r="A22" s="160"/>
      <c r="B22" s="162"/>
      <c r="C22" s="160"/>
    </row>
    <row r="23" spans="1:3">
      <c r="A23" s="14"/>
      <c r="B23" s="159" t="s">
        <v>158</v>
      </c>
      <c r="C23" s="160"/>
    </row>
    <row r="24" spans="1:3">
      <c r="A24" s="14"/>
      <c r="B24" s="159" t="s">
        <v>166</v>
      </c>
      <c r="C24" s="160"/>
    </row>
    <row r="25" spans="1:3">
      <c r="A25" s="14"/>
      <c r="B25" s="159" t="s">
        <v>167</v>
      </c>
      <c r="C25" s="160"/>
    </row>
    <row r="26" spans="1:3">
      <c r="A26" s="14"/>
      <c r="B26" s="159" t="s">
        <v>168</v>
      </c>
      <c r="C26" s="160"/>
    </row>
    <row r="27" spans="1:3">
      <c r="A27" s="14"/>
      <c r="B27" s="83" t="s">
        <v>162</v>
      </c>
      <c r="C27" s="160"/>
    </row>
    <row r="28" spans="1:3" ht="334.15" customHeight="1">
      <c r="A28" s="14"/>
      <c r="B28" s="162"/>
      <c r="C28" s="160"/>
    </row>
    <row r="29" spans="1:3">
      <c r="A29" s="14"/>
      <c r="B29" s="162" t="s">
        <v>182</v>
      </c>
      <c r="C29" s="160"/>
    </row>
    <row r="30" spans="1:3">
      <c r="A30" s="14"/>
      <c r="B30" s="159" t="s">
        <v>163</v>
      </c>
      <c r="C30" s="160"/>
    </row>
    <row r="31" spans="1:3">
      <c r="A31" s="14"/>
      <c r="B31" s="162" t="s">
        <v>165</v>
      </c>
      <c r="C31" s="160"/>
    </row>
    <row r="32" spans="1:3">
      <c r="B32" s="121"/>
      <c r="C32" s="160"/>
    </row>
    <row r="33" spans="1:3">
      <c r="A33" s="14"/>
      <c r="B33" s="159" t="s">
        <v>183</v>
      </c>
      <c r="C33" s="160"/>
    </row>
    <row r="34" spans="1:3">
      <c r="A34" s="14"/>
      <c r="B34" s="162"/>
      <c r="C34" s="160"/>
    </row>
    <row r="35" spans="1:3">
      <c r="B35" s="121"/>
    </row>
    <row r="36" spans="1:3">
      <c r="B36" s="121"/>
    </row>
    <row r="37" spans="1:3">
      <c r="B37" s="121"/>
    </row>
    <row r="38" spans="1:3">
      <c r="B38" s="121"/>
    </row>
    <row r="39" spans="1:3">
      <c r="B39" s="121"/>
    </row>
    <row r="40" spans="1:3">
      <c r="B40" s="121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81" t="s">
        <v>28</v>
      </c>
      <c r="E2" s="181"/>
      <c r="F2" s="180" t="s">
        <v>70</v>
      </c>
      <c r="G2" s="180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7.5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7.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7.5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7.5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AQ19"/>
  <sheetViews>
    <sheetView tabSelected="1" zoomScaleNormal="100" workbookViewId="0">
      <pane xSplit="1" ySplit="8" topLeftCell="B9" activePane="bottomRight" state="frozen"/>
      <selection activeCell="AF44" sqref="AF44"/>
      <selection pane="topRight" activeCell="AF44" sqref="AF44"/>
      <selection pane="bottomLeft" activeCell="AF44" sqref="AF44"/>
      <selection pane="bottomRight" activeCell="AB18" sqref="AB18"/>
    </sheetView>
  </sheetViews>
  <sheetFormatPr defaultColWidth="7.875" defaultRowHeight="15"/>
  <cols>
    <col min="1" max="1" width="40.875" style="96" bestFit="1" customWidth="1"/>
    <col min="2" max="2" width="27.75" style="96" customWidth="1"/>
    <col min="3" max="3" width="27.75" style="106" customWidth="1"/>
    <col min="4" max="23" width="20.375" style="96" customWidth="1"/>
    <col min="24" max="25" width="23.125" style="96" customWidth="1"/>
    <col min="26" max="26" width="21.75" style="96" customWidth="1"/>
    <col min="27" max="28" width="22.25" style="96" customWidth="1"/>
    <col min="29" max="29" width="20.25" style="96" bestFit="1" customWidth="1"/>
    <col min="30" max="16384" width="7.875" style="96"/>
  </cols>
  <sheetData>
    <row r="1" spans="1:43" customFormat="1" ht="15.75">
      <c r="A1" s="169" t="s">
        <v>114</v>
      </c>
      <c r="B1" s="169"/>
      <c r="C1" s="169"/>
      <c r="D1" s="169"/>
      <c r="E1" s="169"/>
      <c r="F1" s="169"/>
      <c r="G1" s="169"/>
      <c r="H1" s="169"/>
    </row>
    <row r="2" spans="1:43" customFormat="1" ht="15.75">
      <c r="A2" s="170" t="s">
        <v>115</v>
      </c>
      <c r="B2" s="170"/>
      <c r="C2" s="170"/>
      <c r="D2" s="171" t="s">
        <v>117</v>
      </c>
      <c r="E2" s="171"/>
      <c r="F2" s="171"/>
      <c r="G2" s="171"/>
      <c r="H2" s="171"/>
    </row>
    <row r="3" spans="1:43" customFormat="1" ht="15.75">
      <c r="A3" s="170" t="s">
        <v>116</v>
      </c>
      <c r="B3" s="170"/>
      <c r="C3" s="170"/>
      <c r="D3" s="171" t="s">
        <v>118</v>
      </c>
      <c r="E3" s="171"/>
      <c r="F3" s="171"/>
      <c r="G3" s="171"/>
      <c r="H3" s="171"/>
    </row>
    <row r="4" spans="1:43" customFormat="1" ht="15.75">
      <c r="A4" s="172" t="s">
        <v>120</v>
      </c>
      <c r="B4" s="172"/>
      <c r="C4" s="172"/>
      <c r="D4" s="171" t="s">
        <v>119</v>
      </c>
      <c r="E4" s="171"/>
      <c r="F4" s="171"/>
      <c r="G4" s="171"/>
      <c r="H4" s="171"/>
    </row>
    <row r="5" spans="1:43" customFormat="1" ht="15.75">
      <c r="A5" s="119"/>
      <c r="B5" s="119"/>
      <c r="C5" s="119"/>
      <c r="D5" s="119"/>
      <c r="E5" s="119"/>
      <c r="F5" s="119"/>
      <c r="G5" s="119"/>
      <c r="H5" s="119"/>
    </row>
    <row r="6" spans="1:43">
      <c r="A6" s="97"/>
      <c r="B6" s="97"/>
      <c r="C6" s="98"/>
    </row>
    <row r="7" spans="1:43" s="99" customFormat="1" ht="74.650000000000006" customHeight="1">
      <c r="A7" s="173" t="s">
        <v>83</v>
      </c>
      <c r="B7" s="173" t="s">
        <v>84</v>
      </c>
      <c r="C7" s="173" t="s">
        <v>104</v>
      </c>
      <c r="D7" s="175" t="s">
        <v>85</v>
      </c>
      <c r="E7" s="175"/>
      <c r="F7" s="175"/>
      <c r="G7" s="175"/>
      <c r="H7" s="175"/>
      <c r="I7" s="175"/>
      <c r="J7" s="175" t="s">
        <v>86</v>
      </c>
      <c r="K7" s="175"/>
      <c r="L7" s="175"/>
      <c r="M7" s="175"/>
      <c r="N7" s="175"/>
      <c r="O7" s="175"/>
      <c r="P7" s="175"/>
      <c r="Q7" s="175" t="s">
        <v>87</v>
      </c>
      <c r="R7" s="175"/>
      <c r="S7" s="175"/>
      <c r="T7" s="175"/>
      <c r="U7" s="175"/>
      <c r="V7" s="175"/>
      <c r="W7" s="175"/>
      <c r="X7" s="174" t="s">
        <v>88</v>
      </c>
      <c r="Y7" s="174"/>
      <c r="Z7" s="174"/>
      <c r="AA7" s="174"/>
      <c r="AB7" s="174"/>
      <c r="AC7" s="174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</row>
    <row r="8" spans="1:43" ht="88.9" customHeight="1">
      <c r="A8" s="173"/>
      <c r="B8" s="173"/>
      <c r="C8" s="173"/>
      <c r="D8" s="110" t="s">
        <v>89</v>
      </c>
      <c r="E8" s="111" t="s">
        <v>107</v>
      </c>
      <c r="F8" s="110" t="s">
        <v>90</v>
      </c>
      <c r="G8" s="110" t="s">
        <v>91</v>
      </c>
      <c r="H8" s="110" t="s">
        <v>92</v>
      </c>
      <c r="I8" s="110" t="s">
        <v>93</v>
      </c>
      <c r="J8" s="110" t="s">
        <v>89</v>
      </c>
      <c r="K8" s="111" t="s">
        <v>140</v>
      </c>
      <c r="L8" s="110" t="s">
        <v>90</v>
      </c>
      <c r="M8" s="110" t="s">
        <v>91</v>
      </c>
      <c r="N8" s="110" t="s">
        <v>92</v>
      </c>
      <c r="O8" s="110" t="s">
        <v>93</v>
      </c>
      <c r="P8" s="110" t="s">
        <v>173</v>
      </c>
      <c r="Q8" s="110" t="s">
        <v>89</v>
      </c>
      <c r="R8" s="111" t="s">
        <v>140</v>
      </c>
      <c r="S8" s="110" t="s">
        <v>90</v>
      </c>
      <c r="T8" s="110" t="s">
        <v>91</v>
      </c>
      <c r="U8" s="110" t="s">
        <v>92</v>
      </c>
      <c r="V8" s="110" t="s">
        <v>93</v>
      </c>
      <c r="W8" s="110" t="s">
        <v>174</v>
      </c>
      <c r="X8" s="117" t="s">
        <v>95</v>
      </c>
      <c r="Y8" s="117" t="s">
        <v>108</v>
      </c>
      <c r="Z8" s="117" t="s">
        <v>90</v>
      </c>
      <c r="AA8" s="117" t="s">
        <v>91</v>
      </c>
      <c r="AB8" s="117" t="s">
        <v>92</v>
      </c>
      <c r="AC8" s="117" t="s">
        <v>93</v>
      </c>
    </row>
    <row r="9" spans="1:43" ht="30">
      <c r="A9" s="112" t="s">
        <v>102</v>
      </c>
      <c r="B9" s="112" t="s">
        <v>102</v>
      </c>
      <c r="C9" s="113" t="s">
        <v>96</v>
      </c>
      <c r="D9" s="114">
        <v>0</v>
      </c>
      <c r="E9" s="115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14">
        <v>0</v>
      </c>
      <c r="M9" s="114">
        <v>0</v>
      </c>
      <c r="N9" s="114">
        <v>0</v>
      </c>
      <c r="O9" s="114">
        <v>0</v>
      </c>
      <c r="P9" s="114"/>
      <c r="Q9" s="114">
        <v>0</v>
      </c>
      <c r="R9" s="115">
        <v>0</v>
      </c>
      <c r="S9" s="114">
        <v>0</v>
      </c>
      <c r="T9" s="114">
        <v>0</v>
      </c>
      <c r="U9" s="114">
        <v>0</v>
      </c>
      <c r="V9" s="114">
        <v>0</v>
      </c>
      <c r="W9" s="114"/>
      <c r="X9" s="114">
        <f>SUM(Q9,J9,D9)</f>
        <v>0</v>
      </c>
      <c r="Y9" s="114">
        <f>(D9*E9)+(J9*K9)+(Q9*R9)</f>
        <v>0</v>
      </c>
      <c r="Z9" s="114">
        <f>SUM(F9,L9,S9)</f>
        <v>0</v>
      </c>
      <c r="AA9" s="114">
        <f>SUM(T9,M9,G9)</f>
        <v>0</v>
      </c>
      <c r="AB9" s="114">
        <f>SUM(U9,N9,H9)</f>
        <v>0</v>
      </c>
      <c r="AC9" s="114">
        <f>SUM(V9,O9,I9)</f>
        <v>0</v>
      </c>
    </row>
    <row r="10" spans="1:43" ht="30">
      <c r="A10" s="112" t="s">
        <v>103</v>
      </c>
      <c r="B10" s="112" t="s">
        <v>103</v>
      </c>
      <c r="C10" s="113" t="s">
        <v>96</v>
      </c>
      <c r="D10" s="114">
        <v>0</v>
      </c>
      <c r="E10" s="115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14">
        <v>0</v>
      </c>
      <c r="M10" s="114">
        <v>0</v>
      </c>
      <c r="N10" s="114">
        <v>0</v>
      </c>
      <c r="O10" s="114">
        <v>0</v>
      </c>
      <c r="P10" s="114"/>
      <c r="Q10" s="114">
        <v>0</v>
      </c>
      <c r="R10" s="115">
        <v>0</v>
      </c>
      <c r="S10" s="114">
        <v>0</v>
      </c>
      <c r="T10" s="114">
        <v>0</v>
      </c>
      <c r="U10" s="114">
        <v>0</v>
      </c>
      <c r="V10" s="114">
        <v>0</v>
      </c>
      <c r="W10" s="114"/>
      <c r="X10" s="114">
        <f>SUM(Q10,J10,D10)</f>
        <v>0</v>
      </c>
      <c r="Y10" s="114">
        <f>(D10*E10)+(J10*K10)+(Q10*R10)</f>
        <v>0</v>
      </c>
      <c r="Z10" s="114">
        <f>SUM(F10,L10,S10)</f>
        <v>0</v>
      </c>
      <c r="AA10" s="114">
        <f>SUM(T10,M10,G10)</f>
        <v>0</v>
      </c>
      <c r="AB10" s="114">
        <f>SUM(U10,N10,H10)</f>
        <v>0</v>
      </c>
      <c r="AC10" s="114">
        <f>SUM(V10,O10,I10)</f>
        <v>0</v>
      </c>
    </row>
    <row r="11" spans="1:43" ht="30">
      <c r="A11" s="112" t="s">
        <v>81</v>
      </c>
      <c r="B11" s="112" t="s">
        <v>81</v>
      </c>
      <c r="C11" s="113" t="s">
        <v>96</v>
      </c>
      <c r="D11" s="114">
        <v>0</v>
      </c>
      <c r="E11" s="115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14">
        <v>0</v>
      </c>
      <c r="M11" s="114">
        <v>0</v>
      </c>
      <c r="N11" s="114">
        <v>0</v>
      </c>
      <c r="O11" s="114">
        <v>0</v>
      </c>
      <c r="P11" s="114"/>
      <c r="Q11" s="114">
        <v>0</v>
      </c>
      <c r="R11" s="115">
        <v>0</v>
      </c>
      <c r="S11" s="114">
        <v>0</v>
      </c>
      <c r="T11" s="114">
        <v>0</v>
      </c>
      <c r="U11" s="114">
        <v>0</v>
      </c>
      <c r="V11" s="114">
        <v>0</v>
      </c>
      <c r="W11" s="114"/>
      <c r="X11" s="114">
        <f>SUM(Q11,J11,D11)</f>
        <v>0</v>
      </c>
      <c r="Y11" s="114">
        <f>(D11*E11)+(J11*K11)+(Q11*R11)</f>
        <v>0</v>
      </c>
      <c r="Z11" s="114">
        <f>SUM(F11,L11,S11)</f>
        <v>0</v>
      </c>
      <c r="AA11" s="114">
        <f>SUM(T11,M11,G11)</f>
        <v>0</v>
      </c>
      <c r="AB11" s="114">
        <f>SUM(U11,N11,H11)</f>
        <v>0</v>
      </c>
      <c r="AC11" s="114">
        <f>SUM(V11,O11,I11)</f>
        <v>0</v>
      </c>
    </row>
    <row r="12" spans="1:43">
      <c r="A12" s="109" t="s">
        <v>88</v>
      </c>
      <c r="B12" s="109"/>
      <c r="C12" s="109"/>
      <c r="D12" s="116">
        <f>SUM(D9:D11)</f>
        <v>0</v>
      </c>
      <c r="E12" s="116"/>
      <c r="F12" s="116"/>
      <c r="G12" s="116"/>
      <c r="H12" s="116"/>
      <c r="I12" s="116"/>
      <c r="J12" s="116">
        <f>SUM(J9:J11)</f>
        <v>0</v>
      </c>
      <c r="K12" s="116"/>
      <c r="L12" s="116"/>
      <c r="M12" s="116"/>
      <c r="N12" s="116"/>
      <c r="O12" s="116"/>
      <c r="P12" s="116"/>
      <c r="Q12" s="116">
        <f>SUM(Q9:Q11)</f>
        <v>0</v>
      </c>
      <c r="R12" s="116"/>
      <c r="S12" s="116"/>
      <c r="T12" s="116"/>
      <c r="U12" s="116"/>
      <c r="V12" s="116"/>
      <c r="W12" s="116"/>
      <c r="X12" s="116">
        <f t="shared" ref="X12:AC12" si="0">SUM(X9:X11)</f>
        <v>0</v>
      </c>
      <c r="Y12" s="116">
        <f t="shared" si="0"/>
        <v>0</v>
      </c>
      <c r="Z12" s="116">
        <f t="shared" si="0"/>
        <v>0</v>
      </c>
      <c r="AA12" s="116">
        <f t="shared" si="0"/>
        <v>0</v>
      </c>
      <c r="AB12" s="116">
        <f t="shared" si="0"/>
        <v>0</v>
      </c>
      <c r="AC12" s="116">
        <f t="shared" si="0"/>
        <v>0</v>
      </c>
    </row>
    <row r="13" spans="1:43" ht="15.75" thickBot="1">
      <c r="B13" s="100"/>
      <c r="C13" s="98"/>
    </row>
    <row r="14" spans="1:43" ht="15.75" thickTop="1">
      <c r="A14" s="118" t="s">
        <v>97</v>
      </c>
      <c r="B14" s="108" t="s">
        <v>105</v>
      </c>
      <c r="C14" s="108" t="s">
        <v>106</v>
      </c>
      <c r="X14" s="101"/>
      <c r="Y14" s="101"/>
      <c r="Z14" s="101"/>
      <c r="AA14" s="101"/>
      <c r="AB14" s="101"/>
      <c r="AC14" s="101"/>
    </row>
    <row r="15" spans="1:43">
      <c r="A15" s="102" t="s">
        <v>113</v>
      </c>
      <c r="B15" s="103">
        <f>X12</f>
        <v>0</v>
      </c>
      <c r="C15" s="103">
        <f>Y12</f>
        <v>0</v>
      </c>
      <c r="X15" s="104"/>
      <c r="Y15" s="104"/>
      <c r="Z15" s="104"/>
      <c r="AA15" s="104"/>
      <c r="AB15" s="104"/>
      <c r="AC15" s="104"/>
    </row>
    <row r="16" spans="1:43" ht="45">
      <c r="A16" s="102" t="s">
        <v>98</v>
      </c>
      <c r="B16" s="105">
        <v>0</v>
      </c>
      <c r="C16" s="105">
        <v>0</v>
      </c>
    </row>
    <row r="17" spans="1:3" ht="30">
      <c r="A17" s="102" t="s">
        <v>99</v>
      </c>
      <c r="B17" s="105">
        <v>0</v>
      </c>
      <c r="C17" s="105">
        <v>0</v>
      </c>
    </row>
    <row r="18" spans="1:3" ht="30">
      <c r="A18" s="102" t="s">
        <v>100</v>
      </c>
      <c r="B18" s="105">
        <v>0</v>
      </c>
      <c r="C18" s="105">
        <v>0</v>
      </c>
    </row>
    <row r="19" spans="1:3" ht="30">
      <c r="A19" s="102" t="s">
        <v>101</v>
      </c>
      <c r="B19" s="105">
        <v>0</v>
      </c>
      <c r="C19" s="105">
        <v>0</v>
      </c>
    </row>
  </sheetData>
  <mergeCells count="14"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X7:AC7"/>
    <mergeCell ref="D7:I7"/>
    <mergeCell ref="J7:P7"/>
    <mergeCell ref="Q7:W7"/>
  </mergeCells>
  <phoneticPr fontId="21" type="noConversion"/>
  <dataValidations count="4">
    <dataValidation type="decimal" allowBlank="1" showErrorMessage="1" sqref="Z9:AC11 D9:X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R6:R7 K6:K7 D6:D8 E6:E7 F6:J8 L6:O8 Q6:Q8 S6:V8 Y6:Y7 Z6:AC8 Q13:V1048576 D12:E1048576 F13:O1048576 X13:AC1048576 F12:AC12 X6:X8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G39"/>
  <sheetViews>
    <sheetView topLeftCell="A16" zoomScale="80" zoomScaleNormal="80" workbookViewId="0">
      <selection activeCell="L45" sqref="L45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5.5" customWidth="1"/>
    <col min="29" max="29" width="14" customWidth="1"/>
    <col min="30" max="30" width="17.5" customWidth="1"/>
    <col min="31" max="31" width="18.25" customWidth="1"/>
    <col min="32" max="32" width="15.375" customWidth="1"/>
    <col min="33" max="33" width="16.75" customWidth="1"/>
    <col min="34" max="34" width="14.75" customWidth="1"/>
    <col min="35" max="35" width="13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3.75" customWidth="1"/>
    <col min="43" max="43" width="17.5" customWidth="1"/>
    <col min="44" max="44" width="15.25" customWidth="1"/>
    <col min="45" max="45" width="13.5" customWidth="1"/>
    <col min="46" max="46" width="14.125" customWidth="1"/>
    <col min="47" max="47" width="14.75" customWidth="1"/>
    <col min="48" max="48" width="13.75" customWidth="1"/>
  </cols>
  <sheetData>
    <row r="1" spans="1:21" s="95" customFormat="1" ht="106.15" customHeight="1" thickBot="1">
      <c r="A1" s="122" t="s">
        <v>135</v>
      </c>
      <c r="B1" s="122" t="s">
        <v>136</v>
      </c>
      <c r="C1" s="122" t="s">
        <v>137</v>
      </c>
      <c r="D1" s="122" t="s">
        <v>175</v>
      </c>
      <c r="E1" s="91" t="s">
        <v>129</v>
      </c>
      <c r="F1" s="91" t="s">
        <v>142</v>
      </c>
      <c r="G1" s="91" t="s">
        <v>143</v>
      </c>
      <c r="H1" s="91" t="s">
        <v>144</v>
      </c>
      <c r="I1" s="91" t="s">
        <v>109</v>
      </c>
      <c r="J1" s="91" t="s">
        <v>82</v>
      </c>
      <c r="K1" s="91" t="s">
        <v>110</v>
      </c>
      <c r="L1" s="122" t="s">
        <v>133</v>
      </c>
      <c r="M1" s="122" t="s">
        <v>123</v>
      </c>
      <c r="N1" s="122" t="s">
        <v>124</v>
      </c>
      <c r="O1" s="122" t="s">
        <v>125</v>
      </c>
      <c r="P1" s="122" t="s">
        <v>138</v>
      </c>
      <c r="Q1" s="122" t="s">
        <v>139</v>
      </c>
      <c r="R1" s="122" t="s">
        <v>153</v>
      </c>
      <c r="S1" s="122" t="s">
        <v>152</v>
      </c>
      <c r="T1" s="122" t="s">
        <v>151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130</v>
      </c>
      <c r="F2" s="147"/>
      <c r="G2" s="107">
        <v>1500</v>
      </c>
      <c r="H2" s="92">
        <v>73</v>
      </c>
      <c r="I2" s="92">
        <f>Table14[[#This Row],[Costo standard (€/ora)]]*Table14[[#This Row],['# Mesi persona]]*Table14[[#This Row],[Ore/anno]]/12</f>
        <v>0</v>
      </c>
      <c r="J2" s="93">
        <f>Table14[[#This Row],[Costo Personale (€)]]*0.15</f>
        <v>0</v>
      </c>
      <c r="K2" s="93">
        <f>Table14[[#This Row],[Costo Personale (€)]]+Table14[[#This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Table14[[#This Row],[Costo Totale del Personale (€)]]*(Table14[[#This Row],[% intensità agevolazione]]+Table14[[#This Row],[eventuale maggiorazione % intensità agevolazione]])</f>
        <v>0</v>
      </c>
      <c r="Q2" s="131">
        <f>Table14[[#This Row],[Agevolazione]]*Table14[[#This Row],[% agovolazioni localizzate nelle Regioni del Mezzogiorno]]</f>
        <v>0</v>
      </c>
      <c r="R2" s="131">
        <f>Table14[[#This Row],[Agevolazione]]*Table14[[#This Row],[% agevolazioni in investimenti di cui linea di intervento 022
(minimo 25%)]]</f>
        <v>0</v>
      </c>
      <c r="S2" s="131">
        <f>Table14[[#This Row],[Agevolazione]]*Table14[[#This Row],[% agevolazioni in investimenti di cui linea di intervento 023
(minimo 25%)]]</f>
        <v>0</v>
      </c>
      <c r="T2" s="131">
        <f>Table14[[#This Row],[Agevolazione]]*Table14[[#This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131</v>
      </c>
      <c r="F3" s="148"/>
      <c r="G3" s="107">
        <v>1500</v>
      </c>
      <c r="H3" s="92">
        <v>48</v>
      </c>
      <c r="I3" s="92">
        <f>Table14[[#This Row],[Costo standard (€/ora)]]*Table14[[#This Row],['# Mesi persona]]*Table14[[#This Row],[Ore/anno]]/12</f>
        <v>0</v>
      </c>
      <c r="J3" s="93">
        <f>Table14[[#This Row],[Costo Personale (€)]]*0.15</f>
        <v>0</v>
      </c>
      <c r="K3" s="93">
        <f>Table14[[#This Row],[Costo Personale (€)]]+Table14[[#This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Table14[[#This Row],[Costo Totale del Personale (€)]]*(Table14[[#This Row],[% intensità agevolazione]]+Table14[[#This Row],[eventuale maggiorazione % intensità agevolazione]])</f>
        <v>0</v>
      </c>
      <c r="Q3" s="131">
        <f>Table14[[#This Row],[Agevolazione]]*Table14[[#This Row],[% agovolazioni localizzate nelle Regioni del Mezzogiorno]]</f>
        <v>0</v>
      </c>
      <c r="R3" s="131">
        <f>Table14[[#This Row],[Agevolazione]]*Table14[[#This Row],[% agevolazioni in investimenti di cui linea di intervento 022
(minimo 25%)]]</f>
        <v>0</v>
      </c>
      <c r="S3" s="131">
        <f>Table14[[#This Row],[Agevolazione]]*Table14[[#This Row],[% agevolazioni in investimenti di cui linea di intervento 023
(minimo 25%)]]</f>
        <v>0</v>
      </c>
      <c r="T3" s="131">
        <f>Table14[[#This Row],[Agevolazione]]*Table14[[#This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132</v>
      </c>
      <c r="F4" s="148"/>
      <c r="G4" s="107">
        <v>1500</v>
      </c>
      <c r="H4" s="92">
        <v>31</v>
      </c>
      <c r="I4" s="92">
        <f>Table14[[#This Row],[Costo standard (€/ora)]]*Table14[[#This Row],['# Mesi persona]]*Table14[[#This Row],[Ore/anno]]/12</f>
        <v>0</v>
      </c>
      <c r="J4" s="93">
        <f>Table14[[#This Row],[Costo Personale (€)]]*0.15</f>
        <v>0</v>
      </c>
      <c r="K4" s="93">
        <f>Table14[[#This Row],[Costo Personale (€)]]+Table14[[#This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Table14[[#This Row],[Costo Totale del Personale (€)]]*(Table14[[#This Row],[% intensità agevolazione]]+Table14[[#This Row],[eventuale maggiorazione % intensità agevolazione]])</f>
        <v>0</v>
      </c>
      <c r="Q4" s="131">
        <f>Table14[[#This Row],[Agevolazione]]*Table14[[#This Row],[% agovolazioni localizzate nelle Regioni del Mezzogiorno]]</f>
        <v>0</v>
      </c>
      <c r="R4" s="131">
        <f>Table14[[#This Row],[Agevolazione]]*Table14[[#This Row],[% agevolazioni in investimenti di cui linea di intervento 022
(minimo 25%)]]</f>
        <v>0</v>
      </c>
      <c r="S4" s="131">
        <f>Table14[[#This Row],[Agevolazione]]*Table14[[#This Row],[% agevolazioni in investimenti di cui linea di intervento 023
(minimo 25%)]]</f>
        <v>0</v>
      </c>
      <c r="T4" s="131">
        <f>Table14[[#This Row],[Agevolazione]]*Table14[[#This Row],[% agevolazioni in investimenti di cui linea di intervento 006
(50%)]]</f>
        <v>0</v>
      </c>
      <c r="U4" s="131"/>
    </row>
    <row r="5" spans="1:21">
      <c r="A5" s="130" t="s">
        <v>86</v>
      </c>
      <c r="B5" s="94">
        <v>1</v>
      </c>
      <c r="C5" s="94"/>
      <c r="D5" s="94"/>
      <c r="E5" s="89" t="s">
        <v>130</v>
      </c>
      <c r="F5" s="148"/>
      <c r="G5" s="107">
        <v>1500</v>
      </c>
      <c r="H5" s="92">
        <v>73</v>
      </c>
      <c r="I5" s="92">
        <f>Table14[[#This Row],[Costo standard (€/ora)]]*Table14[[#This Row],['# Mesi persona]]*Table14[[#This Row],[Ore/anno]]/12</f>
        <v>0</v>
      </c>
      <c r="J5" s="93">
        <f>Table14[[#This Row],[Costo Personale (€)]]*0.15</f>
        <v>0</v>
      </c>
      <c r="K5" s="93">
        <f>Table14[[#This Row],[Costo Personale (€)]]+Table14[[#This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Table14[[#This Row],[Costo Totale del Personale (€)]]*(Table14[[#This Row],[% intensità agevolazione]]+Table14[[#This Row],[eventuale maggiorazione % intensità agevolazione]])</f>
        <v>0</v>
      </c>
      <c r="Q5" s="131">
        <f>Table14[[#This Row],[Agevolazione]]*Table14[[#This Row],[% agovolazioni localizzate nelle Regioni del Mezzogiorno]]</f>
        <v>0</v>
      </c>
      <c r="R5" s="131">
        <f>Table14[[#This Row],[Agevolazione]]*Table14[[#This Row],[% agevolazioni in investimenti di cui linea di intervento 022
(minimo 25%)]]</f>
        <v>0</v>
      </c>
      <c r="S5" s="131">
        <f>Table14[[#This Row],[Agevolazione]]*Table14[[#This Row],[% agevolazioni in investimenti di cui linea di intervento 023
(minimo 25%)]]</f>
        <v>0</v>
      </c>
      <c r="T5" s="131">
        <f>Table14[[#This Row],[Agevolazione]]*Table14[[#This Row],[% agevolazioni in investimenti di cui linea di intervento 006
(50%)]]</f>
        <v>0</v>
      </c>
      <c r="U5" s="131"/>
    </row>
    <row r="6" spans="1:21">
      <c r="A6" s="130" t="s">
        <v>86</v>
      </c>
      <c r="B6" s="94">
        <v>1</v>
      </c>
      <c r="C6" s="94"/>
      <c r="D6" s="94"/>
      <c r="E6" s="89" t="s">
        <v>131</v>
      </c>
      <c r="F6" s="148"/>
      <c r="G6" s="107">
        <v>1500</v>
      </c>
      <c r="H6" s="92">
        <v>48</v>
      </c>
      <c r="I6" s="92">
        <f>Table14[[#This Row],[Costo standard (€/ora)]]*Table14[[#This Row],['# Mesi persona]]*Table14[[#This Row],[Ore/anno]]/12</f>
        <v>0</v>
      </c>
      <c r="J6" s="93">
        <f>Table14[[#This Row],[Costo Personale (€)]]*0.15</f>
        <v>0</v>
      </c>
      <c r="K6" s="93">
        <f>Table14[[#This Row],[Costo Personale (€)]]+Table14[[#This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Table14[[#This Row],[Costo Totale del Personale (€)]]*(Table14[[#This Row],[% intensità agevolazione]]+Table14[[#This Row],[eventuale maggiorazione % intensità agevolazione]])</f>
        <v>0</v>
      </c>
      <c r="Q6" s="131">
        <f>Table14[[#This Row],[Agevolazione]]*Table14[[#This Row],[% agovolazioni localizzate nelle Regioni del Mezzogiorno]]</f>
        <v>0</v>
      </c>
      <c r="R6" s="131">
        <f>Table14[[#This Row],[Agevolazione]]*Table14[[#This Row],[% agevolazioni in investimenti di cui linea di intervento 022
(minimo 25%)]]</f>
        <v>0</v>
      </c>
      <c r="S6" s="131">
        <f>Table14[[#This Row],[Agevolazione]]*Table14[[#This Row],[% agevolazioni in investimenti di cui linea di intervento 023
(minimo 25%)]]</f>
        <v>0</v>
      </c>
      <c r="T6" s="131">
        <f>Table14[[#This Row],[Agevolazione]]*Table14[[#This Row],[% agevolazioni in investimenti di cui linea di intervento 006
(50%)]]</f>
        <v>0</v>
      </c>
      <c r="U6" s="131"/>
    </row>
    <row r="7" spans="1:21">
      <c r="A7" s="130" t="s">
        <v>86</v>
      </c>
      <c r="B7" s="94">
        <v>1</v>
      </c>
      <c r="C7" s="94"/>
      <c r="D7" s="94"/>
      <c r="E7" s="89" t="s">
        <v>132</v>
      </c>
      <c r="F7" s="148"/>
      <c r="G7" s="107">
        <v>1500</v>
      </c>
      <c r="H7" s="92">
        <v>31</v>
      </c>
      <c r="I7" s="92">
        <f>Table14[[#This Row],[Costo standard (€/ora)]]*Table14[[#This Row],['# Mesi persona]]*Table14[[#This Row],[Ore/anno]]/12</f>
        <v>0</v>
      </c>
      <c r="J7" s="93">
        <f>Table14[[#This Row],[Costo Personale (€)]]*0.15</f>
        <v>0</v>
      </c>
      <c r="K7" s="93">
        <f>Table14[[#This Row],[Costo Personale (€)]]+Table14[[#This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Table14[[#This Row],[Costo Totale del Personale (€)]]*(Table14[[#This Row],[% intensità agevolazione]]+Table14[[#This Row],[eventuale maggiorazione % intensità agevolazione]])</f>
        <v>0</v>
      </c>
      <c r="Q7" s="131">
        <f>Table14[[#This Row],[Agevolazione]]*Table14[[#This Row],[% agovolazioni localizzate nelle Regioni del Mezzogiorno]]</f>
        <v>0</v>
      </c>
      <c r="R7" s="131">
        <f>Table14[[#This Row],[Agevolazione]]*Table14[[#This Row],[% agevolazioni in investimenti di cui linea di intervento 022
(minimo 25%)]]</f>
        <v>0</v>
      </c>
      <c r="S7" s="131">
        <f>Table14[[#This Row],[Agevolazione]]*Table14[[#This Row],[% agevolazioni in investimenti di cui linea di intervento 023
(minimo 25%)]]</f>
        <v>0</v>
      </c>
      <c r="T7" s="131">
        <f>Table14[[#This Row],[Agevolazione]]*Table14[[#This Row],[% agevolazioni in investimenti di cui linea di intervento 006
(50%)]]</f>
        <v>0</v>
      </c>
      <c r="U7" s="131"/>
    </row>
    <row r="8" spans="1:21">
      <c r="A8" s="130" t="s">
        <v>87</v>
      </c>
      <c r="B8" s="94">
        <v>1</v>
      </c>
      <c r="C8" s="94"/>
      <c r="D8" s="94"/>
      <c r="E8" s="89" t="s">
        <v>130</v>
      </c>
      <c r="F8" s="148"/>
      <c r="G8" s="107">
        <v>1500</v>
      </c>
      <c r="H8" s="92">
        <v>73</v>
      </c>
      <c r="I8" s="92">
        <f>Table14[[#This Row],[Costo standard (€/ora)]]*Table14[[#This Row],['# Mesi persona]]*Table14[[#This Row],[Ore/anno]]/12</f>
        <v>0</v>
      </c>
      <c r="J8" s="93">
        <f>Table14[[#This Row],[Costo Personale (€)]]*0.15</f>
        <v>0</v>
      </c>
      <c r="K8" s="93">
        <f>Table14[[#This Row],[Costo Personale (€)]]+Table14[[#This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Table14[[#This Row],[Costo Totale del Personale (€)]]*(Table14[[#This Row],[% intensità agevolazione]]+Table14[[#This Row],[eventuale maggiorazione % intensità agevolazione]])</f>
        <v>0</v>
      </c>
      <c r="Q8" s="131">
        <f>Table14[[#This Row],[Agevolazione]]*Table14[[#This Row],[% agovolazioni localizzate nelle Regioni del Mezzogiorno]]</f>
        <v>0</v>
      </c>
      <c r="R8" s="131">
        <f>Table14[[#This Row],[Agevolazione]]*Table14[[#This Row],[% agevolazioni in investimenti di cui linea di intervento 022
(minimo 25%)]]</f>
        <v>0</v>
      </c>
      <c r="S8" s="131">
        <f>Table14[[#This Row],[Agevolazione]]*Table14[[#This Row],[% agevolazioni in investimenti di cui linea di intervento 023
(minimo 25%)]]</f>
        <v>0</v>
      </c>
      <c r="T8" s="131">
        <f>Table14[[#This Row],[Agevolazione]]*Table14[[#This Row],[% agevolazioni in investimenti di cui linea di intervento 006
(50%)]]</f>
        <v>0</v>
      </c>
      <c r="U8" s="131"/>
    </row>
    <row r="9" spans="1:21">
      <c r="A9" s="130" t="s">
        <v>87</v>
      </c>
      <c r="B9" s="94">
        <v>1</v>
      </c>
      <c r="C9" s="94"/>
      <c r="D9" s="94"/>
      <c r="E9" s="89" t="s">
        <v>131</v>
      </c>
      <c r="F9" s="148"/>
      <c r="G9" s="107">
        <v>1500</v>
      </c>
      <c r="H9" s="92">
        <v>48</v>
      </c>
      <c r="I9" s="92">
        <f>Table14[[#This Row],[Costo standard (€/ora)]]*Table14[[#This Row],['# Mesi persona]]*Table14[[#This Row],[Ore/anno]]/12</f>
        <v>0</v>
      </c>
      <c r="J9" s="93">
        <f>Table14[[#This Row],[Costo Personale (€)]]*0.15</f>
        <v>0</v>
      </c>
      <c r="K9" s="93">
        <f>Table14[[#This Row],[Costo Personale (€)]]+Table14[[#This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Table14[[#This Row],[Costo Totale del Personale (€)]]*(Table14[[#This Row],[% intensità agevolazione]]+Table14[[#This Row],[eventuale maggiorazione % intensità agevolazione]])</f>
        <v>0</v>
      </c>
      <c r="Q9" s="131">
        <f>Table14[[#This Row],[Agevolazione]]*Table14[[#This Row],[% agovolazioni localizzate nelle Regioni del Mezzogiorno]]</f>
        <v>0</v>
      </c>
      <c r="R9" s="131">
        <f>Table14[[#This Row],[Agevolazione]]*Table14[[#This Row],[% agevolazioni in investimenti di cui linea di intervento 022
(minimo 25%)]]</f>
        <v>0</v>
      </c>
      <c r="S9" s="131">
        <f>Table14[[#This Row],[Agevolazione]]*Table14[[#This Row],[% agevolazioni in investimenti di cui linea di intervento 023
(minimo 25%)]]</f>
        <v>0</v>
      </c>
      <c r="T9" s="131">
        <f>Table14[[#This Row],[Agevolazione]]*Table14[[#This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1</v>
      </c>
      <c r="C10" s="94"/>
      <c r="D10" s="94"/>
      <c r="E10" s="89" t="s">
        <v>132</v>
      </c>
      <c r="F10" s="148"/>
      <c r="G10" s="107">
        <v>1500</v>
      </c>
      <c r="H10" s="92">
        <v>31</v>
      </c>
      <c r="I10" s="92">
        <f>Table14[[#This Row],[Costo standard (€/ora)]]*Table14[[#This Row],['# Mesi persona]]*Table14[[#This Row],[Ore/anno]]/12</f>
        <v>0</v>
      </c>
      <c r="J10" s="93">
        <f>Table14[[#This Row],[Costo Personale (€)]]*0.15</f>
        <v>0</v>
      </c>
      <c r="K10" s="93">
        <f>Table14[[#This Row],[Costo Personale (€)]]+Table14[[#This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Table14[[#This Row],[Costo Totale del Personale (€)]]*(Table14[[#This Row],[% intensità agevolazione]]+Table14[[#This Row],[eventuale maggiorazione % intensità agevolazione]])</f>
        <v>0</v>
      </c>
      <c r="Q10" s="131">
        <f>Table14[[#This Row],[Agevolazione]]*Table14[[#This Row],[% agovolazioni localizzate nelle Regioni del Mezzogiorno]]</f>
        <v>0</v>
      </c>
      <c r="R10" s="131">
        <f>Table14[[#This Row],[Agevolazione]]*Table14[[#This Row],[% agevolazioni in investimenti di cui linea di intervento 022
(minimo 25%)]]</f>
        <v>0</v>
      </c>
      <c r="S10" s="131">
        <f>Table14[[#This Row],[Agevolazione]]*Table14[[#This Row],[% agevolazioni in investimenti di cui linea di intervento 023
(minimo 25%)]]</f>
        <v>0</v>
      </c>
      <c r="T10" s="131">
        <f>Table14[[#This Row],[Agevolazione]]*Table14[[#This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/>
      <c r="F11" s="148"/>
      <c r="G11" s="107"/>
      <c r="H11" s="92"/>
      <c r="I11" s="92">
        <f>Table14[[#This Row],[Costo standard (€/ora)]]*Table14[[#This Row],['# Mesi persona]]*Table14[[#This Row],[Ore/anno]]/12</f>
        <v>0</v>
      </c>
      <c r="J11" s="93">
        <f>Table14[[#This Row],[Costo Personale (€)]]*0.15</f>
        <v>0</v>
      </c>
      <c r="K11" s="93">
        <f>Table14[[#This Row],[Costo Personale (€)]]+Table14[[#This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Table14[[#This Row],[Costo Totale del Personale (€)]]*(Table14[[#This Row],[% intensità agevolazione]]+Table14[[#This Row],[eventuale maggiorazione % intensità agevolazione]])</f>
        <v>0</v>
      </c>
      <c r="Q11" s="131">
        <f>Table14[[#This Row],[Agevolazione]]*Table14[[#This Row],[% agovolazioni localizzate nelle Regioni del Mezzogiorno]]</f>
        <v>0</v>
      </c>
      <c r="R11" s="131">
        <f>Table14[[#This Row],[Agevolazione]]*Table14[[#This Row],[% agevolazioni in investimenti di cui linea di intervento 022
(minimo 25%)]]</f>
        <v>0</v>
      </c>
      <c r="S11" s="131">
        <f>Table14[[#This Row],[Agevolazione]]*Table14[[#This Row],[% agevolazioni in investimenti di cui linea di intervento 023
(minimo 25%)]]</f>
        <v>0</v>
      </c>
      <c r="T11" s="131">
        <f>Table14[[#This Row],[Agevolazione]]*Table14[[#This Row],[% agevolazioni in investimenti di cui linea di intervento 006
(50%)]]</f>
        <v>0</v>
      </c>
      <c r="U11" s="131"/>
    </row>
    <row r="12" spans="1:21">
      <c r="A12" s="130"/>
      <c r="B12" s="94"/>
      <c r="C12" s="94"/>
      <c r="D12" s="94"/>
      <c r="E12" s="89"/>
      <c r="F12" s="148"/>
      <c r="G12" s="107"/>
      <c r="H12" s="92"/>
      <c r="I12" s="92">
        <f>Table14[[#This Row],[Costo standard (€/ora)]]*Table14[[#This Row],['# Mesi persona]]*Table14[[#This Row],[Ore/anno]]/12</f>
        <v>0</v>
      </c>
      <c r="J12" s="93">
        <f>Table14[[#This Row],[Costo Personale (€)]]*0.15</f>
        <v>0</v>
      </c>
      <c r="K12" s="93">
        <f>Table14[[#This Row],[Costo Personale (€)]]+Table14[[#This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Table14[[#This Row],[Costo Totale del Personale (€)]]*(Table14[[#This Row],[% intensità agevolazione]]+Table14[[#This Row],[eventuale maggiorazione % intensità agevolazione]])</f>
        <v>0</v>
      </c>
      <c r="Q12" s="131">
        <f>Table14[[#This Row],[Agevolazione]]*Table14[[#This Row],[% agovolazioni localizzate nelle Regioni del Mezzogiorno]]</f>
        <v>0</v>
      </c>
      <c r="R12" s="131">
        <f>Table14[[#This Row],[Agevolazione]]*Table14[[#This Row],[% agevolazioni in investimenti di cui linea di intervento 022
(minimo 25%)]]</f>
        <v>0</v>
      </c>
      <c r="S12" s="131">
        <f>Table14[[#This Row],[Agevolazione]]*Table14[[#This Row],[% agevolazioni in investimenti di cui linea di intervento 023
(minimo 25%)]]</f>
        <v>0</v>
      </c>
      <c r="T12" s="131">
        <f>Table14[[#This Row],[Agevolazione]]*Table14[[#This Row],[% agevolazioni in investimenti di cui linea di intervento 006
(50%)]]</f>
        <v>0</v>
      </c>
      <c r="U12" s="131"/>
    </row>
    <row r="13" spans="1:21" ht="16.5" thickBot="1">
      <c r="A13" s="130"/>
      <c r="B13" s="94"/>
      <c r="C13" s="94"/>
      <c r="D13" s="168"/>
      <c r="E13" s="89"/>
      <c r="F13" s="149"/>
      <c r="G13" s="107"/>
      <c r="H13" s="92"/>
      <c r="I13" s="92">
        <f>Table14[[#This Row],[Costo standard (€/ora)]]*Table14[[#This Row],['# Mesi persona]]*Table14[[#This Row],[Ore/anno]]/12</f>
        <v>0</v>
      </c>
      <c r="J13" s="93">
        <f>Table14[[#This Row],[Costo Personale (€)]]*0.15</f>
        <v>0</v>
      </c>
      <c r="K13" s="93">
        <f>Table14[[#This Row],[Costo Personale (€)]]+Table14[[#This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Table14[[#This Row],[Costo Totale del Personale (€)]]*(Table14[[#This Row],[% intensità agevolazione]]+Table14[[#This Row],[eventuale maggiorazione % intensità agevolazione]])</f>
        <v>0</v>
      </c>
      <c r="Q13" s="131">
        <f>Table14[[#This Row],[Agevolazione]]*Table14[[#This Row],[% agovolazioni localizzate nelle Regioni del Mezzogiorno]]</f>
        <v>0</v>
      </c>
      <c r="R13" s="131">
        <f>Table14[[#This Row],[Agevolazione]]*Table14[[#This Row],[% agevolazioni in investimenti di cui linea di intervento 022
(minimo 25%)]]</f>
        <v>0</v>
      </c>
      <c r="S13" s="131">
        <f>Table14[[#This Row],[Agevolazione]]*Table14[[#This Row],[% agevolazioni in investimenti di cui linea di intervento 023
(minimo 25%)]]</f>
        <v>0</v>
      </c>
      <c r="T13" s="131">
        <f>Table14[[#This Row],[Agevolazione]]*Table14[[#This Row],[% agevolazioni in investimenti di cui linea di intervento 006
(50%)]]</f>
        <v>0</v>
      </c>
      <c r="U13" s="167"/>
    </row>
    <row r="14" spans="1:21" ht="16.5" thickBot="1">
      <c r="A14" s="90"/>
      <c r="B14" s="90"/>
      <c r="D14" s="134"/>
      <c r="F14" s="134"/>
      <c r="G14" s="133"/>
      <c r="J14" s="141" t="s">
        <v>141</v>
      </c>
      <c r="K14" s="143">
        <f>SUM(K2:K13)</f>
        <v>0</v>
      </c>
      <c r="O14" s="153" t="s">
        <v>88</v>
      </c>
      <c r="P14" s="155">
        <f t="shared" ref="P14:T14" si="0">SUM(P2:P13)</f>
        <v>0</v>
      </c>
      <c r="Q14" s="155">
        <f t="shared" si="0"/>
        <v>0</v>
      </c>
      <c r="R14" s="155">
        <f t="shared" si="0"/>
        <v>0</v>
      </c>
      <c r="S14" s="155">
        <f t="shared" si="0"/>
        <v>0</v>
      </c>
      <c r="T14" s="154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135</v>
      </c>
      <c r="B21" s="124" t="s">
        <v>136</v>
      </c>
      <c r="C21" s="124" t="s">
        <v>137</v>
      </c>
      <c r="D21" s="91"/>
      <c r="H21" s="123" t="s">
        <v>111</v>
      </c>
      <c r="I21" s="123" t="s">
        <v>112</v>
      </c>
      <c r="J21" s="123" t="s">
        <v>184</v>
      </c>
      <c r="K21" s="123" t="s">
        <v>122</v>
      </c>
      <c r="L21" s="124" t="s">
        <v>134</v>
      </c>
      <c r="M21" s="124" t="s">
        <v>126</v>
      </c>
      <c r="N21" s="124" t="s">
        <v>127</v>
      </c>
      <c r="O21" s="125" t="s">
        <v>128</v>
      </c>
      <c r="P21" s="125" t="s">
        <v>138</v>
      </c>
      <c r="Q21" s="125" t="s">
        <v>139</v>
      </c>
      <c r="R21" s="125" t="s">
        <v>145</v>
      </c>
      <c r="S21" s="125" t="s">
        <v>146</v>
      </c>
      <c r="T21" s="125" t="s">
        <v>147</v>
      </c>
    </row>
    <row r="22" spans="1:21">
      <c r="A22" s="127" t="s">
        <v>85</v>
      </c>
      <c r="B22" s="127">
        <v>1</v>
      </c>
      <c r="C22" s="127"/>
      <c r="D22" s="152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1</v>
      </c>
      <c r="C23" s="127"/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1</v>
      </c>
      <c r="C24" s="127"/>
      <c r="D24" s="129"/>
      <c r="H24" s="126">
        <v>0</v>
      </c>
      <c r="I24" s="126">
        <v>0</v>
      </c>
      <c r="J24" s="126">
        <v>0</v>
      </c>
      <c r="K24" s="126">
        <f t="shared" ref="K24" si="5">SUM(H24:J24)</f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141</v>
      </c>
      <c r="K26" s="133">
        <f>SUM(K22:K25)</f>
        <v>0</v>
      </c>
      <c r="O26" s="134" t="s">
        <v>88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148</v>
      </c>
      <c r="N28" t="s">
        <v>150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6">P22+P16</f>
        <v>0</v>
      </c>
      <c r="Q29" s="136">
        <f t="shared" si="6"/>
        <v>0</v>
      </c>
      <c r="R29" s="136">
        <f t="shared" si="6"/>
        <v>0</v>
      </c>
      <c r="S29" s="136">
        <f t="shared" si="6"/>
        <v>0</v>
      </c>
      <c r="T29" s="136">
        <f t="shared" si="6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6"/>
        <v>0</v>
      </c>
      <c r="Q30" s="136">
        <f t="shared" si="6"/>
        <v>0</v>
      </c>
      <c r="R30" s="136">
        <f t="shared" si="6"/>
        <v>0</v>
      </c>
      <c r="S30" s="136">
        <f t="shared" si="6"/>
        <v>0</v>
      </c>
      <c r="T30" s="136">
        <f t="shared" si="6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6"/>
        <v>0</v>
      </c>
      <c r="Q31" s="136">
        <f t="shared" si="6"/>
        <v>0</v>
      </c>
      <c r="R31" s="136">
        <f t="shared" si="6"/>
        <v>0</v>
      </c>
      <c r="S31" s="136">
        <f t="shared" si="6"/>
        <v>0</v>
      </c>
      <c r="T31" s="136">
        <f t="shared" si="6"/>
        <v>0</v>
      </c>
    </row>
    <row r="32" spans="1:21">
      <c r="J32" s="135"/>
      <c r="K32" s="136">
        <f>K25+K19</f>
        <v>0</v>
      </c>
      <c r="O32" s="135"/>
      <c r="P32" s="136">
        <f t="shared" si="6"/>
        <v>0</v>
      </c>
      <c r="Q32" s="136">
        <f t="shared" si="6"/>
        <v>0</v>
      </c>
      <c r="R32" s="136">
        <f t="shared" si="6"/>
        <v>0</v>
      </c>
      <c r="S32" s="136">
        <f t="shared" si="6"/>
        <v>0</v>
      </c>
      <c r="T32" s="136">
        <f t="shared" si="6"/>
        <v>0</v>
      </c>
    </row>
    <row r="34" spans="8:33">
      <c r="J34" s="134" t="s">
        <v>141</v>
      </c>
      <c r="K34" s="133">
        <f>SUM(K29:K33)</f>
        <v>0</v>
      </c>
      <c r="O34" s="134" t="s">
        <v>88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3">
      <c r="J35" s="137" t="s">
        <v>149</v>
      </c>
      <c r="K35" s="133">
        <f>K26+K14</f>
        <v>0</v>
      </c>
    </row>
    <row r="37" spans="8:33">
      <c r="H37" s="175" t="s">
        <v>85</v>
      </c>
      <c r="I37" s="175"/>
      <c r="J37" s="175"/>
      <c r="K37" s="175"/>
      <c r="L37" s="175"/>
      <c r="M37" s="175"/>
      <c r="N37" s="175" t="s">
        <v>86</v>
      </c>
      <c r="O37" s="175"/>
      <c r="P37" s="175"/>
      <c r="Q37" s="175"/>
      <c r="R37" s="175"/>
      <c r="S37" s="175"/>
      <c r="T37" s="175"/>
      <c r="U37" s="175" t="s">
        <v>87</v>
      </c>
      <c r="V37" s="175"/>
      <c r="W37" s="175"/>
      <c r="X37" s="175"/>
      <c r="Y37" s="175"/>
      <c r="Z37" s="175"/>
      <c r="AA37" s="175"/>
      <c r="AB37" s="174" t="s">
        <v>88</v>
      </c>
      <c r="AC37" s="174"/>
      <c r="AD37" s="174"/>
      <c r="AE37" s="174"/>
      <c r="AF37" s="174"/>
      <c r="AG37" s="174"/>
    </row>
    <row r="38" spans="8:33" ht="105">
      <c r="H38" s="110" t="s">
        <v>89</v>
      </c>
      <c r="I38" s="111" t="s">
        <v>107</v>
      </c>
      <c r="J38" s="110" t="s">
        <v>90</v>
      </c>
      <c r="K38" s="110" t="s">
        <v>91</v>
      </c>
      <c r="L38" s="110" t="s">
        <v>92</v>
      </c>
      <c r="M38" s="110" t="s">
        <v>93</v>
      </c>
      <c r="N38" s="110" t="s">
        <v>89</v>
      </c>
      <c r="O38" s="111" t="s">
        <v>140</v>
      </c>
      <c r="P38" s="110" t="s">
        <v>90</v>
      </c>
      <c r="Q38" s="110" t="s">
        <v>91</v>
      </c>
      <c r="R38" s="110" t="s">
        <v>92</v>
      </c>
      <c r="S38" s="110" t="s">
        <v>93</v>
      </c>
      <c r="T38" s="110" t="s">
        <v>94</v>
      </c>
      <c r="U38" s="110" t="s">
        <v>89</v>
      </c>
      <c r="V38" s="111" t="s">
        <v>140</v>
      </c>
      <c r="W38" s="110" t="s">
        <v>90</v>
      </c>
      <c r="X38" s="110" t="s">
        <v>91</v>
      </c>
      <c r="Y38" s="110" t="s">
        <v>92</v>
      </c>
      <c r="Z38" s="110" t="s">
        <v>93</v>
      </c>
      <c r="AA38" s="110" t="s">
        <v>94</v>
      </c>
      <c r="AB38" s="117" t="s">
        <v>95</v>
      </c>
      <c r="AC38" s="117" t="s">
        <v>108</v>
      </c>
      <c r="AD38" s="117" t="s">
        <v>90</v>
      </c>
      <c r="AE38" s="117" t="s">
        <v>91</v>
      </c>
      <c r="AF38" s="117" t="s">
        <v>92</v>
      </c>
      <c r="AG38" s="117" t="s">
        <v>93</v>
      </c>
    </row>
    <row r="39" spans="8:33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1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1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H39+N39+U39</f>
        <v>0</v>
      </c>
      <c r="AC39" s="144">
        <f>H39*I39+N39*O39+U39*V39</f>
        <v>0</v>
      </c>
      <c r="AD39" s="144">
        <f>J39+P39+W39</f>
        <v>0</v>
      </c>
      <c r="AE39" s="144">
        <f>K39+Q39+X39</f>
        <v>0</v>
      </c>
      <c r="AF39" s="144">
        <f>L39+R39+Y39</f>
        <v>0</v>
      </c>
      <c r="AG39" s="144">
        <f>M39+S39+Z39</f>
        <v>0</v>
      </c>
    </row>
  </sheetData>
  <mergeCells count="4">
    <mergeCell ref="H37:M37"/>
    <mergeCell ref="N37:T37"/>
    <mergeCell ref="U37:AA37"/>
    <mergeCell ref="AB37:AG37"/>
  </mergeCells>
  <phoneticPr fontId="30" type="noConversion"/>
  <dataValidations count="2">
    <dataValidation type="decimal" allowBlank="1" showInputMessage="1" showErrorMessage="1" sqref="V37 O37 H37:H38 I37 J37:N38 P37:S38 U37:U38 W37:Z38 AC37 AD37:AG38 AB37:AB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G39"/>
  <sheetViews>
    <sheetView topLeftCell="A19" zoomScale="80" zoomScaleNormal="80" workbookViewId="0">
      <selection activeCell="L46" sqref="L46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5.5" customWidth="1"/>
    <col min="29" max="29" width="14" customWidth="1"/>
    <col min="30" max="30" width="17.5" customWidth="1"/>
    <col min="31" max="31" width="18.25" customWidth="1"/>
    <col min="32" max="32" width="15.375" customWidth="1"/>
    <col min="33" max="33" width="16.75" customWidth="1"/>
    <col min="34" max="34" width="14.75" customWidth="1"/>
    <col min="35" max="35" width="13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3.75" customWidth="1"/>
    <col min="43" max="43" width="17.5" customWidth="1"/>
    <col min="44" max="44" width="15.25" customWidth="1"/>
    <col min="45" max="45" width="13.5" customWidth="1"/>
    <col min="46" max="46" width="14.125" customWidth="1"/>
    <col min="47" max="47" width="14.75" customWidth="1"/>
    <col min="48" max="48" width="13.75" customWidth="1"/>
  </cols>
  <sheetData>
    <row r="1" spans="1:21" s="95" customFormat="1" ht="74.25" customHeight="1" thickBot="1">
      <c r="A1" s="122" t="s">
        <v>135</v>
      </c>
      <c r="B1" s="122" t="s">
        <v>136</v>
      </c>
      <c r="C1" s="122" t="s">
        <v>137</v>
      </c>
      <c r="D1" s="122" t="s">
        <v>175</v>
      </c>
      <c r="E1" s="91" t="s">
        <v>129</v>
      </c>
      <c r="F1" s="91" t="s">
        <v>142</v>
      </c>
      <c r="G1" s="91" t="s">
        <v>143</v>
      </c>
      <c r="H1" s="91" t="s">
        <v>144</v>
      </c>
      <c r="I1" s="91" t="s">
        <v>109</v>
      </c>
      <c r="J1" s="91" t="s">
        <v>82</v>
      </c>
      <c r="K1" s="91" t="s">
        <v>110</v>
      </c>
      <c r="L1" s="122" t="s">
        <v>133</v>
      </c>
      <c r="M1" s="122" t="s">
        <v>123</v>
      </c>
      <c r="N1" s="122" t="s">
        <v>124</v>
      </c>
      <c r="O1" s="122" t="s">
        <v>125</v>
      </c>
      <c r="P1" s="122" t="s">
        <v>138</v>
      </c>
      <c r="Q1" s="122" t="s">
        <v>139</v>
      </c>
      <c r="R1" s="122" t="s">
        <v>153</v>
      </c>
      <c r="S1" s="122" t="s">
        <v>152</v>
      </c>
      <c r="T1" s="122" t="s">
        <v>151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130</v>
      </c>
      <c r="F2" s="147"/>
      <c r="G2" s="107">
        <v>1720</v>
      </c>
      <c r="H2" s="92">
        <v>75</v>
      </c>
      <c r="I2" s="92">
        <f>Table145[[#This Row],[Costo standard (€/ora)]]*Table145[[#This Row],['# Mesi persona]]*Table145[[#This Row],[Ore/anno]]/12</f>
        <v>0</v>
      </c>
      <c r="J2" s="93">
        <f>Table145[[#This Row],[Costo Personale (€)]]*0.15</f>
        <v>0</v>
      </c>
      <c r="K2" s="93">
        <f>Table145[[#This Row],[Costo Personale (€)]]+Table145[[#This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Table145[[#This Row],[Costo Totale del Personale (€)]]*(Table145[[#This Row],[% intensità agevolazione]]+Table145[[#This Row],[eventuale maggiorazione % intensità agevolazione]])</f>
        <v>0</v>
      </c>
      <c r="Q2" s="131">
        <f>Table145[[#This Row],[Agevolazione]]*Table145[[#This Row],[% agovolazioni localizzate nelle Regioni del Mezzogiorno]]</f>
        <v>0</v>
      </c>
      <c r="R2" s="131">
        <f>Table145[[#This Row],[Agevolazione]]*Table145[[#This Row],[% agevolazioni in investimenti di cui linea di intervento 022
(minimo 25%)]]</f>
        <v>0</v>
      </c>
      <c r="S2" s="131">
        <f>Table145[[#This Row],[Agevolazione]]*Table145[[#This Row],[% agevolazioni in investimenti di cui linea di intervento 023
(minimo 25%)]]</f>
        <v>0</v>
      </c>
      <c r="T2" s="131">
        <f>Table145[[#This Row],[Agevolazione]]*Table145[[#This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131</v>
      </c>
      <c r="F3" s="148"/>
      <c r="G3" s="107">
        <v>1720</v>
      </c>
      <c r="H3" s="92">
        <v>43</v>
      </c>
      <c r="I3" s="92">
        <f>Table145[[#This Row],[Costo standard (€/ora)]]*Table145[[#This Row],['# Mesi persona]]*Table145[[#This Row],[Ore/anno]]/12</f>
        <v>0</v>
      </c>
      <c r="J3" s="93">
        <f>Table145[[#This Row],[Costo Personale (€)]]*0.15</f>
        <v>0</v>
      </c>
      <c r="K3" s="93">
        <f>Table145[[#This Row],[Costo Personale (€)]]+Table145[[#This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Table145[[#This Row],[Costo Totale del Personale (€)]]*(Table145[[#This Row],[% intensità agevolazione]]+Table145[[#This Row],[eventuale maggiorazione % intensità agevolazione]])</f>
        <v>0</v>
      </c>
      <c r="Q3" s="131">
        <f>Table145[[#This Row],[Agevolazione]]*Table145[[#This Row],[% agovolazioni localizzate nelle Regioni del Mezzogiorno]]</f>
        <v>0</v>
      </c>
      <c r="R3" s="131">
        <f>Table145[[#This Row],[Agevolazione]]*Table145[[#This Row],[% agevolazioni in investimenti di cui linea di intervento 022
(minimo 25%)]]</f>
        <v>0</v>
      </c>
      <c r="S3" s="131">
        <f>Table145[[#This Row],[Agevolazione]]*Table145[[#This Row],[% agevolazioni in investimenti di cui linea di intervento 023
(minimo 25%)]]</f>
        <v>0</v>
      </c>
      <c r="T3" s="131">
        <f>Table145[[#This Row],[Agevolazione]]*Table145[[#This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132</v>
      </c>
      <c r="F4" s="148"/>
      <c r="G4" s="107">
        <v>1720</v>
      </c>
      <c r="H4" s="92">
        <v>27</v>
      </c>
      <c r="I4" s="92">
        <f>Table145[[#This Row],[Costo standard (€/ora)]]*Table145[[#This Row],['# Mesi persona]]*Table145[[#This Row],[Ore/anno]]/12</f>
        <v>0</v>
      </c>
      <c r="J4" s="93">
        <f>Table145[[#This Row],[Costo Personale (€)]]*0.15</f>
        <v>0</v>
      </c>
      <c r="K4" s="93">
        <f>Table145[[#This Row],[Costo Personale (€)]]+Table145[[#This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Table145[[#This Row],[Costo Totale del Personale (€)]]*(Table145[[#This Row],[% intensità agevolazione]]+Table145[[#This Row],[eventuale maggiorazione % intensità agevolazione]])</f>
        <v>0</v>
      </c>
      <c r="Q4" s="131">
        <f>Table145[[#This Row],[Agevolazione]]*Table145[[#This Row],[% agovolazioni localizzate nelle Regioni del Mezzogiorno]]</f>
        <v>0</v>
      </c>
      <c r="R4" s="131">
        <f>Table145[[#This Row],[Agevolazione]]*Table145[[#This Row],[% agevolazioni in investimenti di cui linea di intervento 022
(minimo 25%)]]</f>
        <v>0</v>
      </c>
      <c r="S4" s="131">
        <f>Table145[[#This Row],[Agevolazione]]*Table145[[#This Row],[% agevolazioni in investimenti di cui linea di intervento 023
(minimo 25%)]]</f>
        <v>0</v>
      </c>
      <c r="T4" s="131">
        <f>Table145[[#This Row],[Agevolazione]]*Table145[[#This Row],[% agevolazioni in investimenti di cui linea di intervento 006
(50%)]]</f>
        <v>0</v>
      </c>
      <c r="U4" s="131"/>
    </row>
    <row r="5" spans="1:21">
      <c r="A5" s="130" t="s">
        <v>86</v>
      </c>
      <c r="B5" s="94">
        <v>0.5</v>
      </c>
      <c r="C5" s="94">
        <v>0.15</v>
      </c>
      <c r="D5" s="94"/>
      <c r="E5" s="89" t="s">
        <v>130</v>
      </c>
      <c r="F5" s="148"/>
      <c r="G5" s="107">
        <v>1720</v>
      </c>
      <c r="H5" s="92">
        <v>75</v>
      </c>
      <c r="I5" s="92">
        <f>Table145[[#This Row],[Costo standard (€/ora)]]*Table145[[#This Row],['# Mesi persona]]*Table145[[#This Row],[Ore/anno]]/12</f>
        <v>0</v>
      </c>
      <c r="J5" s="93">
        <f>Table145[[#This Row],[Costo Personale (€)]]*0.15</f>
        <v>0</v>
      </c>
      <c r="K5" s="93">
        <f>Table145[[#This Row],[Costo Personale (€)]]+Table145[[#This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Table145[[#This Row],[Costo Totale del Personale (€)]]*(Table145[[#This Row],[% intensità agevolazione]]+Table145[[#This Row],[eventuale maggiorazione % intensità agevolazione]])</f>
        <v>0</v>
      </c>
      <c r="Q5" s="131">
        <f>Table145[[#This Row],[Agevolazione]]*Table145[[#This Row],[% agovolazioni localizzate nelle Regioni del Mezzogiorno]]</f>
        <v>0</v>
      </c>
      <c r="R5" s="131">
        <f>Table145[[#This Row],[Agevolazione]]*Table145[[#This Row],[% agevolazioni in investimenti di cui linea di intervento 022
(minimo 25%)]]</f>
        <v>0</v>
      </c>
      <c r="S5" s="131">
        <f>Table145[[#This Row],[Agevolazione]]*Table145[[#This Row],[% agevolazioni in investimenti di cui linea di intervento 023
(minimo 25%)]]</f>
        <v>0</v>
      </c>
      <c r="T5" s="131">
        <f>Table145[[#This Row],[Agevolazione]]*Table145[[#This Row],[% agevolazioni in investimenti di cui linea di intervento 006
(50%)]]</f>
        <v>0</v>
      </c>
      <c r="U5" s="131"/>
    </row>
    <row r="6" spans="1:21">
      <c r="A6" s="130" t="s">
        <v>86</v>
      </c>
      <c r="B6" s="94">
        <v>0.5</v>
      </c>
      <c r="C6" s="94">
        <v>0.15</v>
      </c>
      <c r="D6" s="94"/>
      <c r="E6" s="89" t="s">
        <v>131</v>
      </c>
      <c r="F6" s="148"/>
      <c r="G6" s="107">
        <v>1720</v>
      </c>
      <c r="H6" s="92">
        <v>43</v>
      </c>
      <c r="I6" s="92">
        <f>Table145[[#This Row],[Costo standard (€/ora)]]*Table145[[#This Row],['# Mesi persona]]*Table145[[#This Row],[Ore/anno]]/12</f>
        <v>0</v>
      </c>
      <c r="J6" s="93">
        <f>Table145[[#This Row],[Costo Personale (€)]]*0.15</f>
        <v>0</v>
      </c>
      <c r="K6" s="93">
        <f>Table145[[#This Row],[Costo Personale (€)]]+Table145[[#This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Table145[[#This Row],[Costo Totale del Personale (€)]]*(Table145[[#This Row],[% intensità agevolazione]]+Table145[[#This Row],[eventuale maggiorazione % intensità agevolazione]])</f>
        <v>0</v>
      </c>
      <c r="Q6" s="131">
        <f>Table145[[#This Row],[Agevolazione]]*Table145[[#This Row],[% agovolazioni localizzate nelle Regioni del Mezzogiorno]]</f>
        <v>0</v>
      </c>
      <c r="R6" s="131">
        <f>Table145[[#This Row],[Agevolazione]]*Table145[[#This Row],[% agevolazioni in investimenti di cui linea di intervento 022
(minimo 25%)]]</f>
        <v>0</v>
      </c>
      <c r="S6" s="131">
        <f>Table145[[#This Row],[Agevolazione]]*Table145[[#This Row],[% agevolazioni in investimenti di cui linea di intervento 023
(minimo 25%)]]</f>
        <v>0</v>
      </c>
      <c r="T6" s="131">
        <f>Table145[[#This Row],[Agevolazione]]*Table145[[#This Row],[% agevolazioni in investimenti di cui linea di intervento 006
(50%)]]</f>
        <v>0</v>
      </c>
      <c r="U6" s="131"/>
    </row>
    <row r="7" spans="1:21">
      <c r="A7" s="130" t="s">
        <v>86</v>
      </c>
      <c r="B7" s="94">
        <v>0.5</v>
      </c>
      <c r="C7" s="94">
        <v>0.15</v>
      </c>
      <c r="D7" s="94"/>
      <c r="E7" s="89" t="s">
        <v>132</v>
      </c>
      <c r="F7" s="148"/>
      <c r="G7" s="107">
        <v>1720</v>
      </c>
      <c r="H7" s="92">
        <v>27</v>
      </c>
      <c r="I7" s="92">
        <f>Table145[[#This Row],[Costo standard (€/ora)]]*Table145[[#This Row],['# Mesi persona]]*Table145[[#This Row],[Ore/anno]]/12</f>
        <v>0</v>
      </c>
      <c r="J7" s="93">
        <f>Table145[[#This Row],[Costo Personale (€)]]*0.15</f>
        <v>0</v>
      </c>
      <c r="K7" s="93">
        <f>Table145[[#This Row],[Costo Personale (€)]]+Table145[[#This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Table145[[#This Row],[Costo Totale del Personale (€)]]*(Table145[[#This Row],[% intensità agevolazione]]+Table145[[#This Row],[eventuale maggiorazione % intensità agevolazione]])</f>
        <v>0</v>
      </c>
      <c r="Q7" s="131">
        <f>Table145[[#This Row],[Agevolazione]]*Table145[[#This Row],[% agovolazioni localizzate nelle Regioni del Mezzogiorno]]</f>
        <v>0</v>
      </c>
      <c r="R7" s="131">
        <f>Table145[[#This Row],[Agevolazione]]*Table145[[#This Row],[% agevolazioni in investimenti di cui linea di intervento 022
(minimo 25%)]]</f>
        <v>0</v>
      </c>
      <c r="S7" s="131">
        <f>Table145[[#This Row],[Agevolazione]]*Table145[[#This Row],[% agevolazioni in investimenti di cui linea di intervento 023
(minimo 25%)]]</f>
        <v>0</v>
      </c>
      <c r="T7" s="131">
        <f>Table145[[#This Row],[Agevolazione]]*Table145[[#This Row],[% agevolazioni in investimenti di cui linea di intervento 006
(50%)]]</f>
        <v>0</v>
      </c>
      <c r="U7" s="131"/>
    </row>
    <row r="8" spans="1:21">
      <c r="A8" s="130" t="s">
        <v>87</v>
      </c>
      <c r="B8" s="94">
        <v>0.25</v>
      </c>
      <c r="C8" s="94">
        <v>0.15</v>
      </c>
      <c r="D8" s="94"/>
      <c r="E8" s="89" t="s">
        <v>130</v>
      </c>
      <c r="F8" s="148"/>
      <c r="G8" s="107">
        <v>1720</v>
      </c>
      <c r="H8" s="92">
        <v>75</v>
      </c>
      <c r="I8" s="92">
        <f>Table145[[#This Row],[Costo standard (€/ora)]]*Table145[[#This Row],['# Mesi persona]]*Table145[[#This Row],[Ore/anno]]/12</f>
        <v>0</v>
      </c>
      <c r="J8" s="93">
        <f>Table145[[#This Row],[Costo Personale (€)]]*0.15</f>
        <v>0</v>
      </c>
      <c r="K8" s="93">
        <f>Table145[[#This Row],[Costo Personale (€)]]+Table145[[#This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Table145[[#This Row],[Costo Totale del Personale (€)]]*(Table145[[#This Row],[% intensità agevolazione]]+Table145[[#This Row],[eventuale maggiorazione % intensità agevolazione]])</f>
        <v>0</v>
      </c>
      <c r="Q8" s="131">
        <f>Table145[[#This Row],[Agevolazione]]*Table145[[#This Row],[% agovolazioni localizzate nelle Regioni del Mezzogiorno]]</f>
        <v>0</v>
      </c>
      <c r="R8" s="131">
        <f>Table145[[#This Row],[Agevolazione]]*Table145[[#This Row],[% agevolazioni in investimenti di cui linea di intervento 022
(minimo 25%)]]</f>
        <v>0</v>
      </c>
      <c r="S8" s="131">
        <f>Table145[[#This Row],[Agevolazione]]*Table145[[#This Row],[% agevolazioni in investimenti di cui linea di intervento 023
(minimo 25%)]]</f>
        <v>0</v>
      </c>
      <c r="T8" s="131">
        <f>Table145[[#This Row],[Agevolazione]]*Table145[[#This Row],[% agevolazioni in investimenti di cui linea di intervento 006
(50%)]]</f>
        <v>0</v>
      </c>
      <c r="U8" s="131"/>
    </row>
    <row r="9" spans="1:21">
      <c r="A9" s="130" t="s">
        <v>87</v>
      </c>
      <c r="B9" s="94">
        <v>0.25</v>
      </c>
      <c r="C9" s="94">
        <v>0.15</v>
      </c>
      <c r="D9" s="94"/>
      <c r="E9" s="89" t="s">
        <v>131</v>
      </c>
      <c r="F9" s="148"/>
      <c r="G9" s="107">
        <v>1720</v>
      </c>
      <c r="H9" s="92">
        <v>43</v>
      </c>
      <c r="I9" s="92">
        <f>Table145[[#This Row],[Costo standard (€/ora)]]*Table145[[#This Row],['# Mesi persona]]*Table145[[#This Row],[Ore/anno]]/12</f>
        <v>0</v>
      </c>
      <c r="J9" s="93">
        <f>Table145[[#This Row],[Costo Personale (€)]]*0.15</f>
        <v>0</v>
      </c>
      <c r="K9" s="93">
        <f>Table145[[#This Row],[Costo Personale (€)]]+Table145[[#This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Table145[[#This Row],[Costo Totale del Personale (€)]]*(Table145[[#This Row],[% intensità agevolazione]]+Table145[[#This Row],[eventuale maggiorazione % intensità agevolazione]])</f>
        <v>0</v>
      </c>
      <c r="Q9" s="131">
        <f>Table145[[#This Row],[Agevolazione]]*Table145[[#This Row],[% agovolazioni localizzate nelle Regioni del Mezzogiorno]]</f>
        <v>0</v>
      </c>
      <c r="R9" s="131">
        <f>Table145[[#This Row],[Agevolazione]]*Table145[[#This Row],[% agevolazioni in investimenti di cui linea di intervento 022
(minimo 25%)]]</f>
        <v>0</v>
      </c>
      <c r="S9" s="131">
        <f>Table145[[#This Row],[Agevolazione]]*Table145[[#This Row],[% agevolazioni in investimenti di cui linea di intervento 023
(minimo 25%)]]</f>
        <v>0</v>
      </c>
      <c r="T9" s="131">
        <f>Table145[[#This Row],[Agevolazione]]*Table145[[#This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0.25</v>
      </c>
      <c r="C10" s="94">
        <v>0.15</v>
      </c>
      <c r="D10" s="94"/>
      <c r="E10" s="89" t="s">
        <v>132</v>
      </c>
      <c r="F10" s="148"/>
      <c r="G10" s="107">
        <v>1720</v>
      </c>
      <c r="H10" s="92">
        <v>27</v>
      </c>
      <c r="I10" s="92">
        <f>Table145[[#This Row],[Costo standard (€/ora)]]*Table145[[#This Row],['# Mesi persona]]*Table145[[#This Row],[Ore/anno]]/12</f>
        <v>0</v>
      </c>
      <c r="J10" s="93">
        <f>Table145[[#This Row],[Costo Personale (€)]]*0.15</f>
        <v>0</v>
      </c>
      <c r="K10" s="93">
        <f>Table145[[#This Row],[Costo Personale (€)]]+Table145[[#This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Table145[[#This Row],[Costo Totale del Personale (€)]]*(Table145[[#This Row],[% intensità agevolazione]]+Table145[[#This Row],[eventuale maggiorazione % intensità agevolazione]])</f>
        <v>0</v>
      </c>
      <c r="Q10" s="131">
        <f>Table145[[#This Row],[Agevolazione]]*Table145[[#This Row],[% agovolazioni localizzate nelle Regioni del Mezzogiorno]]</f>
        <v>0</v>
      </c>
      <c r="R10" s="131">
        <f>Table145[[#This Row],[Agevolazione]]*Table145[[#This Row],[% agevolazioni in investimenti di cui linea di intervento 022
(minimo 25%)]]</f>
        <v>0</v>
      </c>
      <c r="S10" s="131">
        <f>Table145[[#This Row],[Agevolazione]]*Table145[[#This Row],[% agevolazioni in investimenti di cui linea di intervento 023
(minimo 25%)]]</f>
        <v>0</v>
      </c>
      <c r="T10" s="131">
        <f>Table145[[#This Row],[Agevolazione]]*Table145[[#This Row],[% agevolazioni in investimenti di cui linea di intervento 006
(50%)]]</f>
        <v>0</v>
      </c>
      <c r="U10" s="131"/>
    </row>
    <row r="11" spans="1:21">
      <c r="A11" s="130"/>
      <c r="B11" s="94">
        <v>0.5</v>
      </c>
      <c r="C11" s="94"/>
      <c r="D11" s="94"/>
      <c r="E11" s="89" t="s">
        <v>130</v>
      </c>
      <c r="F11" s="148"/>
      <c r="G11" s="107">
        <v>1720</v>
      </c>
      <c r="H11" s="92">
        <v>75</v>
      </c>
      <c r="I11" s="92">
        <f>Table145[[#This Row],[Costo standard (€/ora)]]*Table145[[#This Row],['# Mesi persona]]*Table145[[#This Row],[Ore/anno]]/12</f>
        <v>0</v>
      </c>
      <c r="J11" s="93">
        <f>Table145[[#This Row],[Costo Personale (€)]]*0.15</f>
        <v>0</v>
      </c>
      <c r="K11" s="93">
        <f>Table145[[#This Row],[Costo Personale (€)]]+Table145[[#This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Table145[[#This Row],[Costo Totale del Personale (€)]]*(Table145[[#This Row],[% intensità agevolazione]]+Table145[[#This Row],[eventuale maggiorazione % intensità agevolazione]])</f>
        <v>0</v>
      </c>
      <c r="Q11" s="131">
        <f>Table145[[#This Row],[Agevolazione]]*Table145[[#This Row],[% agovolazioni localizzate nelle Regioni del Mezzogiorno]]</f>
        <v>0</v>
      </c>
      <c r="R11" s="131">
        <f>Table145[[#This Row],[Agevolazione]]*Table145[[#This Row],[% agevolazioni in investimenti di cui linea di intervento 022
(minimo 25%)]]</f>
        <v>0</v>
      </c>
      <c r="S11" s="131">
        <f>Table145[[#This Row],[Agevolazione]]*Table145[[#This Row],[% agevolazioni in investimenti di cui linea di intervento 023
(minimo 25%)]]</f>
        <v>0</v>
      </c>
      <c r="T11" s="131">
        <f>Table145[[#This Row],[Agevolazione]]*Table145[[#This Row],[% agevolazioni in investimenti di cui linea di intervento 006
(50%)]]</f>
        <v>0</v>
      </c>
      <c r="U11" s="131"/>
    </row>
    <row r="12" spans="1:21">
      <c r="A12" s="130"/>
      <c r="B12" s="94">
        <v>0.5</v>
      </c>
      <c r="C12" s="94"/>
      <c r="D12" s="168"/>
      <c r="E12" s="89" t="s">
        <v>131</v>
      </c>
      <c r="F12" s="148"/>
      <c r="G12" s="107">
        <v>1720</v>
      </c>
      <c r="H12" s="92">
        <v>43</v>
      </c>
      <c r="I12" s="92">
        <f>Table145[[#This Row],[Costo standard (€/ora)]]*Table145[[#This Row],['# Mesi persona]]*Table145[[#This Row],[Ore/anno]]/12</f>
        <v>0</v>
      </c>
      <c r="J12" s="93">
        <f>Table145[[#This Row],[Costo Personale (€)]]*0.15</f>
        <v>0</v>
      </c>
      <c r="K12" s="93">
        <f>Table145[[#This Row],[Costo Personale (€)]]+Table145[[#This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Table145[[#This Row],[Costo Totale del Personale (€)]]*(Table145[[#This Row],[% intensità agevolazione]]+Table145[[#This Row],[eventuale maggiorazione % intensità agevolazione]])</f>
        <v>0</v>
      </c>
      <c r="Q12" s="131">
        <f>Table145[[#This Row],[Agevolazione]]*Table145[[#This Row],[% agovolazioni localizzate nelle Regioni del Mezzogiorno]]</f>
        <v>0</v>
      </c>
      <c r="R12" s="131">
        <f>Table145[[#This Row],[Agevolazione]]*Table145[[#This Row],[% agevolazioni in investimenti di cui linea di intervento 022
(minimo 25%)]]</f>
        <v>0</v>
      </c>
      <c r="S12" s="131">
        <f>Table145[[#This Row],[Agevolazione]]*Table145[[#This Row],[% agevolazioni in investimenti di cui linea di intervento 023
(minimo 25%)]]</f>
        <v>0</v>
      </c>
      <c r="T12" s="131">
        <f>Table145[[#This Row],[Agevolazione]]*Table145[[#This Row],[% agevolazioni in investimenti di cui linea di intervento 006
(50%)]]</f>
        <v>0</v>
      </c>
      <c r="U12" s="131"/>
    </row>
    <row r="13" spans="1:21" ht="16.5" thickBot="1">
      <c r="A13" s="130"/>
      <c r="B13" s="94">
        <v>0.5</v>
      </c>
      <c r="C13" s="94"/>
      <c r="D13" s="168"/>
      <c r="E13" s="89" t="s">
        <v>132</v>
      </c>
      <c r="F13" s="149"/>
      <c r="G13" s="107">
        <v>1720</v>
      </c>
      <c r="H13" s="92">
        <v>27</v>
      </c>
      <c r="I13" s="92">
        <f>Table145[[#This Row],[Costo standard (€/ora)]]*Table145[[#This Row],['# Mesi persona]]*Table145[[#This Row],[Ore/anno]]/12</f>
        <v>0</v>
      </c>
      <c r="J13" s="93">
        <f>Table145[[#This Row],[Costo Personale (€)]]*0.15</f>
        <v>0</v>
      </c>
      <c r="K13" s="93">
        <f>Table145[[#This Row],[Costo Personale (€)]]+Table145[[#This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Table145[[#This Row],[Costo Totale del Personale (€)]]*(Table145[[#This Row],[% intensità agevolazione]]+Table145[[#This Row],[eventuale maggiorazione % intensità agevolazione]])</f>
        <v>0</v>
      </c>
      <c r="Q13" s="131">
        <f>Table145[[#This Row],[Agevolazione]]*Table145[[#This Row],[% agovolazioni localizzate nelle Regioni del Mezzogiorno]]</f>
        <v>0</v>
      </c>
      <c r="R13" s="131">
        <f>Table145[[#This Row],[Agevolazione]]*Table145[[#This Row],[% agevolazioni in investimenti di cui linea di intervento 022
(minimo 25%)]]</f>
        <v>0</v>
      </c>
      <c r="S13" s="131">
        <f>Table145[[#This Row],[Agevolazione]]*Table145[[#This Row],[% agevolazioni in investimenti di cui linea di intervento 023
(minimo 25%)]]</f>
        <v>0</v>
      </c>
      <c r="T13" s="131">
        <f>Table145[[#This Row],[Agevolazione]]*Table145[[#This Row],[% agevolazioni in investimenti di cui linea di intervento 006
(50%)]]</f>
        <v>0</v>
      </c>
      <c r="U13" s="167"/>
    </row>
    <row r="14" spans="1:21" ht="16.5" thickBot="1">
      <c r="A14" s="90"/>
      <c r="B14" s="90"/>
      <c r="D14" s="134"/>
      <c r="F14" s="134"/>
      <c r="G14" s="133"/>
      <c r="J14" s="141" t="s">
        <v>141</v>
      </c>
      <c r="K14" s="143">
        <f>SUM(K2:K13)</f>
        <v>0</v>
      </c>
      <c r="O14" s="141" t="s">
        <v>88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135</v>
      </c>
      <c r="B21" s="124" t="s">
        <v>136</v>
      </c>
      <c r="C21" s="124" t="s">
        <v>137</v>
      </c>
      <c r="D21" s="91"/>
      <c r="H21" s="123" t="s">
        <v>111</v>
      </c>
      <c r="I21" s="123" t="s">
        <v>112</v>
      </c>
      <c r="J21" s="123" t="s">
        <v>121</v>
      </c>
      <c r="K21" s="123" t="s">
        <v>122</v>
      </c>
      <c r="L21" s="124" t="s">
        <v>134</v>
      </c>
      <c r="M21" s="124" t="s">
        <v>126</v>
      </c>
      <c r="N21" s="124" t="s">
        <v>127</v>
      </c>
      <c r="O21" s="125" t="s">
        <v>128</v>
      </c>
      <c r="P21" s="125" t="s">
        <v>138</v>
      </c>
      <c r="Q21" s="125" t="s">
        <v>139</v>
      </c>
      <c r="R21" s="125" t="s">
        <v>145</v>
      </c>
      <c r="S21" s="125" t="s">
        <v>146</v>
      </c>
      <c r="T21" s="125" t="s">
        <v>147</v>
      </c>
    </row>
    <row r="22" spans="1:21">
      <c r="A22" s="127" t="s">
        <v>85</v>
      </c>
      <c r="B22" s="127">
        <v>1</v>
      </c>
      <c r="C22" s="127"/>
      <c r="D22" s="152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0.5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0.25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>
        <v>0.5</v>
      </c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141</v>
      </c>
      <c r="K26" s="133">
        <f>SUM(K22:K25)</f>
        <v>0</v>
      </c>
      <c r="O26" s="134" t="s">
        <v>88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148</v>
      </c>
      <c r="N28" t="s">
        <v>150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3">
      <c r="J34" s="134" t="s">
        <v>141</v>
      </c>
      <c r="K34" s="133">
        <f>SUM(K29:K33)</f>
        <v>0</v>
      </c>
      <c r="O34" s="134" t="s">
        <v>88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3">
      <c r="J35" s="137" t="s">
        <v>149</v>
      </c>
      <c r="K35" s="133">
        <f>K26+K14</f>
        <v>0</v>
      </c>
    </row>
    <row r="37" spans="8:33">
      <c r="H37" s="175" t="s">
        <v>85</v>
      </c>
      <c r="I37" s="175"/>
      <c r="J37" s="175"/>
      <c r="K37" s="175"/>
      <c r="L37" s="175"/>
      <c r="M37" s="175"/>
      <c r="N37" s="175" t="s">
        <v>86</v>
      </c>
      <c r="O37" s="175"/>
      <c r="P37" s="175"/>
      <c r="Q37" s="175"/>
      <c r="R37" s="175"/>
      <c r="S37" s="175"/>
      <c r="T37" s="175"/>
      <c r="U37" s="175" t="s">
        <v>87</v>
      </c>
      <c r="V37" s="175"/>
      <c r="W37" s="175"/>
      <c r="X37" s="175"/>
      <c r="Y37" s="175"/>
      <c r="Z37" s="175"/>
      <c r="AA37" s="175"/>
      <c r="AB37" s="174" t="s">
        <v>88</v>
      </c>
      <c r="AC37" s="174"/>
      <c r="AD37" s="174"/>
      <c r="AE37" s="174"/>
      <c r="AF37" s="174"/>
      <c r="AG37" s="174"/>
    </row>
    <row r="38" spans="8:33" ht="105">
      <c r="H38" s="110" t="s">
        <v>89</v>
      </c>
      <c r="I38" s="111" t="s">
        <v>107</v>
      </c>
      <c r="J38" s="110" t="s">
        <v>90</v>
      </c>
      <c r="K38" s="110" t="s">
        <v>91</v>
      </c>
      <c r="L38" s="110" t="s">
        <v>92</v>
      </c>
      <c r="M38" s="110" t="s">
        <v>93</v>
      </c>
      <c r="N38" s="110" t="s">
        <v>89</v>
      </c>
      <c r="O38" s="111" t="s">
        <v>140</v>
      </c>
      <c r="P38" s="110" t="s">
        <v>90</v>
      </c>
      <c r="Q38" s="110" t="s">
        <v>91</v>
      </c>
      <c r="R38" s="110" t="s">
        <v>92</v>
      </c>
      <c r="S38" s="110" t="s">
        <v>93</v>
      </c>
      <c r="T38" s="110" t="s">
        <v>94</v>
      </c>
      <c r="U38" s="110" t="s">
        <v>89</v>
      </c>
      <c r="V38" s="111" t="s">
        <v>140</v>
      </c>
      <c r="W38" s="110" t="s">
        <v>90</v>
      </c>
      <c r="X38" s="110" t="s">
        <v>91</v>
      </c>
      <c r="Y38" s="110" t="s">
        <v>92</v>
      </c>
      <c r="Z38" s="110" t="s">
        <v>93</v>
      </c>
      <c r="AA38" s="110" t="s">
        <v>94</v>
      </c>
      <c r="AB38" s="117" t="s">
        <v>95</v>
      </c>
      <c r="AC38" s="117" t="s">
        <v>108</v>
      </c>
      <c r="AD38" s="117" t="s">
        <v>90</v>
      </c>
      <c r="AE38" s="117" t="s">
        <v>91</v>
      </c>
      <c r="AF38" s="117" t="s">
        <v>92</v>
      </c>
      <c r="AG38" s="117" t="s">
        <v>93</v>
      </c>
    </row>
    <row r="39" spans="8:33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0.65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0.4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H39+N39+U39</f>
        <v>0</v>
      </c>
      <c r="AC39" s="144">
        <f>H39*I39+N39*O39+U39*V39</f>
        <v>0</v>
      </c>
      <c r="AD39" s="144">
        <f>J39+P39+W39</f>
        <v>0</v>
      </c>
      <c r="AE39" s="144">
        <f>K39+Q39+X39</f>
        <v>0</v>
      </c>
      <c r="AF39" s="144">
        <f>L39+R39+Y39</f>
        <v>0</v>
      </c>
      <c r="AG39" s="144">
        <f>M39+S39+Z39</f>
        <v>0</v>
      </c>
    </row>
  </sheetData>
  <mergeCells count="4">
    <mergeCell ref="H37:M37"/>
    <mergeCell ref="N37:T37"/>
    <mergeCell ref="U37:AA37"/>
    <mergeCell ref="AB37:AG37"/>
  </mergeCells>
  <phoneticPr fontId="30" type="noConversion"/>
  <dataValidations count="2">
    <dataValidation type="decimal" allowBlank="1" showInputMessage="1" showErrorMessage="1" sqref="V37 O37 H37:H38 I37 J37:N38 P37:S38 U37:U38 W37:Z38 AC37 AD37:AG38 AB37:AB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G39"/>
  <sheetViews>
    <sheetView topLeftCell="B19" zoomScale="80" zoomScaleNormal="80" workbookViewId="0">
      <selection activeCell="B42" sqref="A42:XFD43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5.5" customWidth="1"/>
    <col min="29" max="29" width="14" customWidth="1"/>
    <col min="30" max="30" width="17.5" customWidth="1"/>
    <col min="31" max="31" width="18.25" customWidth="1"/>
    <col min="32" max="32" width="15.375" customWidth="1"/>
    <col min="33" max="33" width="16.75" customWidth="1"/>
    <col min="34" max="34" width="14.75" customWidth="1"/>
    <col min="35" max="35" width="13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3.75" customWidth="1"/>
    <col min="43" max="43" width="17.5" customWidth="1"/>
    <col min="44" max="44" width="15.25" customWidth="1"/>
    <col min="45" max="45" width="13.5" customWidth="1"/>
    <col min="46" max="46" width="14.125" customWidth="1"/>
    <col min="47" max="47" width="14.75" customWidth="1"/>
    <col min="48" max="48" width="13.75" customWidth="1"/>
  </cols>
  <sheetData>
    <row r="1" spans="1:21" s="95" customFormat="1" ht="74.25" customHeight="1" thickBot="1">
      <c r="A1" s="122" t="s">
        <v>135</v>
      </c>
      <c r="B1" s="122" t="s">
        <v>136</v>
      </c>
      <c r="C1" s="122" t="s">
        <v>137</v>
      </c>
      <c r="D1" s="122" t="s">
        <v>175</v>
      </c>
      <c r="E1" s="91" t="s">
        <v>129</v>
      </c>
      <c r="F1" s="91" t="s">
        <v>142</v>
      </c>
      <c r="G1" s="91" t="s">
        <v>143</v>
      </c>
      <c r="H1" s="91" t="s">
        <v>144</v>
      </c>
      <c r="I1" s="91" t="s">
        <v>109</v>
      </c>
      <c r="J1" s="91" t="s">
        <v>82</v>
      </c>
      <c r="K1" s="91" t="s">
        <v>110</v>
      </c>
      <c r="L1" s="122" t="s">
        <v>133</v>
      </c>
      <c r="M1" s="122" t="s">
        <v>123</v>
      </c>
      <c r="N1" s="122" t="s">
        <v>124</v>
      </c>
      <c r="O1" s="122" t="s">
        <v>125</v>
      </c>
      <c r="P1" s="122" t="s">
        <v>138</v>
      </c>
      <c r="Q1" s="122" t="s">
        <v>139</v>
      </c>
      <c r="R1" s="122" t="s">
        <v>153</v>
      </c>
      <c r="S1" s="122" t="s">
        <v>152</v>
      </c>
      <c r="T1" s="122" t="s">
        <v>151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130</v>
      </c>
      <c r="F2" s="147"/>
      <c r="G2" s="107">
        <v>1720</v>
      </c>
      <c r="H2" s="92">
        <v>75</v>
      </c>
      <c r="I2" s="92">
        <f>Table1456[[#This Row],[Costo standard (€/ora)]]*Table1456[[#This Row],['# Mesi persona]]*Table1456[[#This Row],[Ore/anno]]/12</f>
        <v>0</v>
      </c>
      <c r="J2" s="93">
        <f>Table1456[[#This Row],[Costo Personale (€)]]*0.15</f>
        <v>0</v>
      </c>
      <c r="K2" s="93">
        <f>Table1456[[#This Row],[Costo Personale (€)]]+Table1456[[#This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Table1456[[#This Row],[Costo Totale del Personale (€)]]*(Table1456[[#This Row],[% intensità agevolazione]]+Table1456[[#This Row],[eventuale maggiorazione % intensità agevolazione]])</f>
        <v>0</v>
      </c>
      <c r="Q2" s="131">
        <f>Table1456[[#This Row],[Agevolazione]]*Table1456[[#This Row],[% agovolazioni localizzate nelle Regioni del Mezzogiorno]]</f>
        <v>0</v>
      </c>
      <c r="R2" s="131">
        <f>Table1456[[#This Row],[Agevolazione]]*Table1456[[#This Row],[% agevolazioni in investimenti di cui linea di intervento 022
(minimo 25%)]]</f>
        <v>0</v>
      </c>
      <c r="S2" s="131">
        <f>Table1456[[#This Row],[Agevolazione]]*Table1456[[#This Row],[% agevolazioni in investimenti di cui linea di intervento 023
(minimo 25%)]]</f>
        <v>0</v>
      </c>
      <c r="T2" s="131">
        <f>Table1456[[#This Row],[Agevolazione]]*Table1456[[#This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131</v>
      </c>
      <c r="F3" s="148"/>
      <c r="G3" s="107">
        <v>1720</v>
      </c>
      <c r="H3" s="92">
        <v>43</v>
      </c>
      <c r="I3" s="92">
        <f>Table1456[[#This Row],[Costo standard (€/ora)]]*Table1456[[#This Row],['# Mesi persona]]*Table1456[[#This Row],[Ore/anno]]/12</f>
        <v>0</v>
      </c>
      <c r="J3" s="93">
        <f>Table1456[[#This Row],[Costo Personale (€)]]*0.15</f>
        <v>0</v>
      </c>
      <c r="K3" s="93">
        <f>Table1456[[#This Row],[Costo Personale (€)]]+Table1456[[#This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Table1456[[#This Row],[Costo Totale del Personale (€)]]*(Table1456[[#This Row],[% intensità agevolazione]]+Table1456[[#This Row],[eventuale maggiorazione % intensità agevolazione]])</f>
        <v>0</v>
      </c>
      <c r="Q3" s="131">
        <f>Table1456[[#This Row],[Agevolazione]]*Table1456[[#This Row],[% agovolazioni localizzate nelle Regioni del Mezzogiorno]]</f>
        <v>0</v>
      </c>
      <c r="R3" s="131">
        <f>Table1456[[#This Row],[Agevolazione]]*Table1456[[#This Row],[% agevolazioni in investimenti di cui linea di intervento 022
(minimo 25%)]]</f>
        <v>0</v>
      </c>
      <c r="S3" s="131">
        <f>Table1456[[#This Row],[Agevolazione]]*Table1456[[#This Row],[% agevolazioni in investimenti di cui linea di intervento 023
(minimo 25%)]]</f>
        <v>0</v>
      </c>
      <c r="T3" s="131">
        <f>Table1456[[#This Row],[Agevolazione]]*Table1456[[#This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132</v>
      </c>
      <c r="F4" s="148"/>
      <c r="G4" s="107">
        <v>1720</v>
      </c>
      <c r="H4" s="92">
        <v>27</v>
      </c>
      <c r="I4" s="92">
        <f>Table1456[[#This Row],[Costo standard (€/ora)]]*Table1456[[#This Row],['# Mesi persona]]*Table1456[[#This Row],[Ore/anno]]/12</f>
        <v>0</v>
      </c>
      <c r="J4" s="93">
        <f>Table1456[[#This Row],[Costo Personale (€)]]*0.15</f>
        <v>0</v>
      </c>
      <c r="K4" s="93">
        <f>Table1456[[#This Row],[Costo Personale (€)]]+Table1456[[#This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Table1456[[#This Row],[Costo Totale del Personale (€)]]*(Table1456[[#This Row],[% intensità agevolazione]]+Table1456[[#This Row],[eventuale maggiorazione % intensità agevolazione]])</f>
        <v>0</v>
      </c>
      <c r="Q4" s="131">
        <f>Table1456[[#This Row],[Agevolazione]]*Table1456[[#This Row],[% agovolazioni localizzate nelle Regioni del Mezzogiorno]]</f>
        <v>0</v>
      </c>
      <c r="R4" s="131">
        <f>Table1456[[#This Row],[Agevolazione]]*Table1456[[#This Row],[% agevolazioni in investimenti di cui linea di intervento 022
(minimo 25%)]]</f>
        <v>0</v>
      </c>
      <c r="S4" s="131">
        <f>Table1456[[#This Row],[Agevolazione]]*Table1456[[#This Row],[% agevolazioni in investimenti di cui linea di intervento 023
(minimo 25%)]]</f>
        <v>0</v>
      </c>
      <c r="T4" s="131">
        <f>Table1456[[#This Row],[Agevolazione]]*Table1456[[#This Row],[% agevolazioni in investimenti di cui linea di intervento 006
(50%)]]</f>
        <v>0</v>
      </c>
      <c r="U4" s="131"/>
    </row>
    <row r="5" spans="1:21">
      <c r="A5" s="130" t="s">
        <v>86</v>
      </c>
      <c r="B5" s="94">
        <v>0.6</v>
      </c>
      <c r="C5" s="94">
        <v>0.15</v>
      </c>
      <c r="D5" s="94"/>
      <c r="E5" s="89" t="s">
        <v>130</v>
      </c>
      <c r="F5" s="148"/>
      <c r="G5" s="107">
        <v>1720</v>
      </c>
      <c r="H5" s="92">
        <v>75</v>
      </c>
      <c r="I5" s="92">
        <f>Table1456[[#This Row],[Costo standard (€/ora)]]*Table1456[[#This Row],['# Mesi persona]]*Table1456[[#This Row],[Ore/anno]]/12</f>
        <v>0</v>
      </c>
      <c r="J5" s="93">
        <f>Table1456[[#This Row],[Costo Personale (€)]]*0.15</f>
        <v>0</v>
      </c>
      <c r="K5" s="93">
        <f>Table1456[[#This Row],[Costo Personale (€)]]+Table1456[[#This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Table1456[[#This Row],[Costo Totale del Personale (€)]]*(Table1456[[#This Row],[% intensità agevolazione]]+Table1456[[#This Row],[eventuale maggiorazione % intensità agevolazione]])</f>
        <v>0</v>
      </c>
      <c r="Q5" s="131">
        <f>Table1456[[#This Row],[Agevolazione]]*Table1456[[#This Row],[% agovolazioni localizzate nelle Regioni del Mezzogiorno]]</f>
        <v>0</v>
      </c>
      <c r="R5" s="131">
        <f>Table1456[[#This Row],[Agevolazione]]*Table1456[[#This Row],[% agevolazioni in investimenti di cui linea di intervento 022
(minimo 25%)]]</f>
        <v>0</v>
      </c>
      <c r="S5" s="131">
        <f>Table1456[[#This Row],[Agevolazione]]*Table1456[[#This Row],[% agevolazioni in investimenti di cui linea di intervento 023
(minimo 25%)]]</f>
        <v>0</v>
      </c>
      <c r="T5" s="131">
        <f>Table1456[[#This Row],[Agevolazione]]*Table1456[[#This Row],[% agevolazioni in investimenti di cui linea di intervento 006
(50%)]]</f>
        <v>0</v>
      </c>
      <c r="U5" s="131"/>
    </row>
    <row r="6" spans="1:21">
      <c r="A6" s="130" t="s">
        <v>86</v>
      </c>
      <c r="B6" s="94">
        <v>0.6</v>
      </c>
      <c r="C6" s="94">
        <v>0.15</v>
      </c>
      <c r="D6" s="94"/>
      <c r="E6" s="89" t="s">
        <v>131</v>
      </c>
      <c r="F6" s="148"/>
      <c r="G6" s="107">
        <v>1720</v>
      </c>
      <c r="H6" s="92">
        <v>43</v>
      </c>
      <c r="I6" s="92">
        <f>Table1456[[#This Row],[Costo standard (€/ora)]]*Table1456[[#This Row],['# Mesi persona]]*Table1456[[#This Row],[Ore/anno]]/12</f>
        <v>0</v>
      </c>
      <c r="J6" s="93">
        <f>Table1456[[#This Row],[Costo Personale (€)]]*0.15</f>
        <v>0</v>
      </c>
      <c r="K6" s="93">
        <f>Table1456[[#This Row],[Costo Personale (€)]]+Table1456[[#This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Table1456[[#This Row],[Costo Totale del Personale (€)]]*(Table1456[[#This Row],[% intensità agevolazione]]+Table1456[[#This Row],[eventuale maggiorazione % intensità agevolazione]])</f>
        <v>0</v>
      </c>
      <c r="Q6" s="131">
        <f>Table1456[[#This Row],[Agevolazione]]*Table1456[[#This Row],[% agovolazioni localizzate nelle Regioni del Mezzogiorno]]</f>
        <v>0</v>
      </c>
      <c r="R6" s="131">
        <f>Table1456[[#This Row],[Agevolazione]]*Table1456[[#This Row],[% agevolazioni in investimenti di cui linea di intervento 022
(minimo 25%)]]</f>
        <v>0</v>
      </c>
      <c r="S6" s="131">
        <f>Table1456[[#This Row],[Agevolazione]]*Table1456[[#This Row],[% agevolazioni in investimenti di cui linea di intervento 023
(minimo 25%)]]</f>
        <v>0</v>
      </c>
      <c r="T6" s="131">
        <f>Table1456[[#This Row],[Agevolazione]]*Table1456[[#This Row],[% agevolazioni in investimenti di cui linea di intervento 006
(50%)]]</f>
        <v>0</v>
      </c>
      <c r="U6" s="131"/>
    </row>
    <row r="7" spans="1:21">
      <c r="A7" s="130" t="s">
        <v>86</v>
      </c>
      <c r="B7" s="94">
        <v>0.6</v>
      </c>
      <c r="C7" s="94">
        <v>0.15</v>
      </c>
      <c r="D7" s="94"/>
      <c r="E7" s="89" t="s">
        <v>132</v>
      </c>
      <c r="F7" s="148"/>
      <c r="G7" s="107">
        <v>1720</v>
      </c>
      <c r="H7" s="92">
        <v>27</v>
      </c>
      <c r="I7" s="92">
        <f>Table1456[[#This Row],[Costo standard (€/ora)]]*Table1456[[#This Row],['# Mesi persona]]*Table1456[[#This Row],[Ore/anno]]/12</f>
        <v>0</v>
      </c>
      <c r="J7" s="93">
        <f>Table1456[[#This Row],[Costo Personale (€)]]*0.15</f>
        <v>0</v>
      </c>
      <c r="K7" s="93">
        <f>Table1456[[#This Row],[Costo Personale (€)]]+Table1456[[#This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Table1456[[#This Row],[Costo Totale del Personale (€)]]*(Table1456[[#This Row],[% intensità agevolazione]]+Table1456[[#This Row],[eventuale maggiorazione % intensità agevolazione]])</f>
        <v>0</v>
      </c>
      <c r="Q7" s="131">
        <f>Table1456[[#This Row],[Agevolazione]]*Table1456[[#This Row],[% agovolazioni localizzate nelle Regioni del Mezzogiorno]]</f>
        <v>0</v>
      </c>
      <c r="R7" s="131">
        <f>Table1456[[#This Row],[Agevolazione]]*Table1456[[#This Row],[% agevolazioni in investimenti di cui linea di intervento 022
(minimo 25%)]]</f>
        <v>0</v>
      </c>
      <c r="S7" s="131">
        <f>Table1456[[#This Row],[Agevolazione]]*Table1456[[#This Row],[% agevolazioni in investimenti di cui linea di intervento 023
(minimo 25%)]]</f>
        <v>0</v>
      </c>
      <c r="T7" s="131">
        <f>Table1456[[#This Row],[Agevolazione]]*Table1456[[#This Row],[% agevolazioni in investimenti di cui linea di intervento 006
(50%)]]</f>
        <v>0</v>
      </c>
      <c r="U7" s="131"/>
    </row>
    <row r="8" spans="1:21">
      <c r="A8" s="130" t="s">
        <v>87</v>
      </c>
      <c r="B8" s="94">
        <v>0.35</v>
      </c>
      <c r="C8" s="94">
        <v>0.15</v>
      </c>
      <c r="D8" s="94"/>
      <c r="E8" s="89" t="s">
        <v>130</v>
      </c>
      <c r="F8" s="148"/>
      <c r="G8" s="107">
        <v>1720</v>
      </c>
      <c r="H8" s="92">
        <v>75</v>
      </c>
      <c r="I8" s="92">
        <f>Table1456[[#This Row],[Costo standard (€/ora)]]*Table1456[[#This Row],['# Mesi persona]]*Table1456[[#This Row],[Ore/anno]]/12</f>
        <v>0</v>
      </c>
      <c r="J8" s="93">
        <f>Table1456[[#This Row],[Costo Personale (€)]]*0.15</f>
        <v>0</v>
      </c>
      <c r="K8" s="93">
        <f>Table1456[[#This Row],[Costo Personale (€)]]+Table1456[[#This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Table1456[[#This Row],[Costo Totale del Personale (€)]]*(Table1456[[#This Row],[% intensità agevolazione]]+Table1456[[#This Row],[eventuale maggiorazione % intensità agevolazione]])</f>
        <v>0</v>
      </c>
      <c r="Q8" s="131">
        <f>Table1456[[#This Row],[Agevolazione]]*Table1456[[#This Row],[% agovolazioni localizzate nelle Regioni del Mezzogiorno]]</f>
        <v>0</v>
      </c>
      <c r="R8" s="131">
        <f>Table1456[[#This Row],[Agevolazione]]*Table1456[[#This Row],[% agevolazioni in investimenti di cui linea di intervento 022
(minimo 25%)]]</f>
        <v>0</v>
      </c>
      <c r="S8" s="131">
        <f>Table1456[[#This Row],[Agevolazione]]*Table1456[[#This Row],[% agevolazioni in investimenti di cui linea di intervento 023
(minimo 25%)]]</f>
        <v>0</v>
      </c>
      <c r="T8" s="131">
        <f>Table1456[[#This Row],[Agevolazione]]*Table1456[[#This Row],[% agevolazioni in investimenti di cui linea di intervento 006
(50%)]]</f>
        <v>0</v>
      </c>
      <c r="U8" s="131"/>
    </row>
    <row r="9" spans="1:21">
      <c r="A9" s="130" t="s">
        <v>87</v>
      </c>
      <c r="B9" s="94">
        <v>0.35</v>
      </c>
      <c r="C9" s="94">
        <v>0.15</v>
      </c>
      <c r="D9" s="94"/>
      <c r="E9" s="89" t="s">
        <v>131</v>
      </c>
      <c r="F9" s="148"/>
      <c r="G9" s="107">
        <v>1720</v>
      </c>
      <c r="H9" s="92">
        <v>43</v>
      </c>
      <c r="I9" s="92">
        <f>Table1456[[#This Row],[Costo standard (€/ora)]]*Table1456[[#This Row],['# Mesi persona]]*Table1456[[#This Row],[Ore/anno]]/12</f>
        <v>0</v>
      </c>
      <c r="J9" s="93">
        <f>Table1456[[#This Row],[Costo Personale (€)]]*0.15</f>
        <v>0</v>
      </c>
      <c r="K9" s="93">
        <f>Table1456[[#This Row],[Costo Personale (€)]]+Table1456[[#This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Table1456[[#This Row],[Costo Totale del Personale (€)]]*(Table1456[[#This Row],[% intensità agevolazione]]+Table1456[[#This Row],[eventuale maggiorazione % intensità agevolazione]])</f>
        <v>0</v>
      </c>
      <c r="Q9" s="131">
        <f>Table1456[[#This Row],[Agevolazione]]*Table1456[[#This Row],[% agovolazioni localizzate nelle Regioni del Mezzogiorno]]</f>
        <v>0</v>
      </c>
      <c r="R9" s="131">
        <f>Table1456[[#This Row],[Agevolazione]]*Table1456[[#This Row],[% agevolazioni in investimenti di cui linea di intervento 022
(minimo 25%)]]</f>
        <v>0</v>
      </c>
      <c r="S9" s="131">
        <f>Table1456[[#This Row],[Agevolazione]]*Table1456[[#This Row],[% agevolazioni in investimenti di cui linea di intervento 023
(minimo 25%)]]</f>
        <v>0</v>
      </c>
      <c r="T9" s="131">
        <f>Table1456[[#This Row],[Agevolazione]]*Table1456[[#This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0.35</v>
      </c>
      <c r="C10" s="94">
        <v>0.15</v>
      </c>
      <c r="D10" s="94"/>
      <c r="E10" s="89" t="s">
        <v>132</v>
      </c>
      <c r="F10" s="148"/>
      <c r="G10" s="107">
        <v>1720</v>
      </c>
      <c r="H10" s="92">
        <v>27</v>
      </c>
      <c r="I10" s="92">
        <f>Table1456[[#This Row],[Costo standard (€/ora)]]*Table1456[[#This Row],['# Mesi persona]]*Table1456[[#This Row],[Ore/anno]]/12</f>
        <v>0</v>
      </c>
      <c r="J10" s="93">
        <f>Table1456[[#This Row],[Costo Personale (€)]]*0.15</f>
        <v>0</v>
      </c>
      <c r="K10" s="93">
        <f>Table1456[[#This Row],[Costo Personale (€)]]+Table1456[[#This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Table1456[[#This Row],[Costo Totale del Personale (€)]]*(Table1456[[#This Row],[% intensità agevolazione]]+Table1456[[#This Row],[eventuale maggiorazione % intensità agevolazione]])</f>
        <v>0</v>
      </c>
      <c r="Q10" s="131">
        <f>Table1456[[#This Row],[Agevolazione]]*Table1456[[#This Row],[% agovolazioni localizzate nelle Regioni del Mezzogiorno]]</f>
        <v>0</v>
      </c>
      <c r="R10" s="131">
        <f>Table1456[[#This Row],[Agevolazione]]*Table1456[[#This Row],[% agevolazioni in investimenti di cui linea di intervento 022
(minimo 25%)]]</f>
        <v>0</v>
      </c>
      <c r="S10" s="131">
        <f>Table1456[[#This Row],[Agevolazione]]*Table1456[[#This Row],[% agevolazioni in investimenti di cui linea di intervento 023
(minimo 25%)]]</f>
        <v>0</v>
      </c>
      <c r="T10" s="131">
        <f>Table1456[[#This Row],[Agevolazione]]*Table1456[[#This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130</v>
      </c>
      <c r="F11" s="148"/>
      <c r="G11" s="107">
        <v>1720</v>
      </c>
      <c r="H11" s="92">
        <v>75</v>
      </c>
      <c r="I11" s="92">
        <f>Table1456[[#This Row],[Costo standard (€/ora)]]*Table1456[[#This Row],['# Mesi persona]]*Table1456[[#This Row],[Ore/anno]]/12</f>
        <v>0</v>
      </c>
      <c r="J11" s="93">
        <f>Table1456[[#This Row],[Costo Personale (€)]]*0.15</f>
        <v>0</v>
      </c>
      <c r="K11" s="93">
        <f>Table1456[[#This Row],[Costo Personale (€)]]+Table1456[[#This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Table1456[[#This Row],[Costo Totale del Personale (€)]]*(Table1456[[#This Row],[% intensità agevolazione]]+Table1456[[#This Row],[eventuale maggiorazione % intensità agevolazione]])</f>
        <v>0</v>
      </c>
      <c r="Q11" s="131">
        <f>Table1456[[#This Row],[Agevolazione]]*Table1456[[#This Row],[% agovolazioni localizzate nelle Regioni del Mezzogiorno]]</f>
        <v>0</v>
      </c>
      <c r="R11" s="131">
        <f>Table1456[[#This Row],[Agevolazione]]*Table1456[[#This Row],[% agevolazioni in investimenti di cui linea di intervento 022
(minimo 25%)]]</f>
        <v>0</v>
      </c>
      <c r="S11" s="131">
        <f>Table1456[[#This Row],[Agevolazione]]*Table1456[[#This Row],[% agevolazioni in investimenti di cui linea di intervento 023
(minimo 25%)]]</f>
        <v>0</v>
      </c>
      <c r="T11" s="131">
        <f>Table1456[[#This Row],[Agevolazione]]*Table1456[[#This Row],[% agevolazioni in investimenti di cui linea di intervento 006
(50%)]]</f>
        <v>0</v>
      </c>
      <c r="U11" s="131"/>
    </row>
    <row r="12" spans="1:21">
      <c r="A12" s="130"/>
      <c r="B12" s="94"/>
      <c r="C12" s="94"/>
      <c r="D12" s="94"/>
      <c r="E12" s="89" t="s">
        <v>131</v>
      </c>
      <c r="F12" s="148"/>
      <c r="G12" s="107">
        <v>1720</v>
      </c>
      <c r="H12" s="92">
        <v>43</v>
      </c>
      <c r="I12" s="92">
        <f>Table1456[[#This Row],[Costo standard (€/ora)]]*Table1456[[#This Row],['# Mesi persona]]*Table1456[[#This Row],[Ore/anno]]/12</f>
        <v>0</v>
      </c>
      <c r="J12" s="93">
        <f>Table1456[[#This Row],[Costo Personale (€)]]*0.15</f>
        <v>0</v>
      </c>
      <c r="K12" s="93">
        <f>Table1456[[#This Row],[Costo Personale (€)]]+Table1456[[#This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Table1456[[#This Row],[Costo Totale del Personale (€)]]*(Table1456[[#This Row],[% intensità agevolazione]]+Table1456[[#This Row],[eventuale maggiorazione % intensità agevolazione]])</f>
        <v>0</v>
      </c>
      <c r="Q12" s="131">
        <f>Table1456[[#This Row],[Agevolazione]]*Table1456[[#This Row],[% agovolazioni localizzate nelle Regioni del Mezzogiorno]]</f>
        <v>0</v>
      </c>
      <c r="R12" s="131">
        <f>Table1456[[#This Row],[Agevolazione]]*Table1456[[#This Row],[% agevolazioni in investimenti di cui linea di intervento 022
(minimo 25%)]]</f>
        <v>0</v>
      </c>
      <c r="S12" s="131">
        <f>Table1456[[#This Row],[Agevolazione]]*Table1456[[#This Row],[% agevolazioni in investimenti di cui linea di intervento 023
(minimo 25%)]]</f>
        <v>0</v>
      </c>
      <c r="T12" s="131">
        <f>Table1456[[#This Row],[Agevolazione]]*Table1456[[#This Row],[% agevolazioni in investimenti di cui linea di intervento 006
(50%)]]</f>
        <v>0</v>
      </c>
      <c r="U12" s="167"/>
    </row>
    <row r="13" spans="1:21" ht="16.5" thickBot="1">
      <c r="A13" s="130"/>
      <c r="B13" s="94"/>
      <c r="C13" s="94"/>
      <c r="D13" s="94"/>
      <c r="E13" s="89" t="s">
        <v>132</v>
      </c>
      <c r="F13" s="149"/>
      <c r="G13" s="107">
        <v>1720</v>
      </c>
      <c r="H13" s="92">
        <v>27</v>
      </c>
      <c r="I13" s="92">
        <f>Table1456[[#This Row],[Costo standard (€/ora)]]*Table1456[[#This Row],['# Mesi persona]]*Table1456[[#This Row],[Ore/anno]]/12</f>
        <v>0</v>
      </c>
      <c r="J13" s="93">
        <f>Table1456[[#This Row],[Costo Personale (€)]]*0.15</f>
        <v>0</v>
      </c>
      <c r="K13" s="93">
        <f>Table1456[[#This Row],[Costo Personale (€)]]+Table1456[[#This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Table1456[[#This Row],[Costo Totale del Personale (€)]]*(Table1456[[#This Row],[% intensità agevolazione]]+Table1456[[#This Row],[eventuale maggiorazione % intensità agevolazione]])</f>
        <v>0</v>
      </c>
      <c r="Q13" s="131">
        <f>Table1456[[#This Row],[Agevolazione]]*Table1456[[#This Row],[% agovolazioni localizzate nelle Regioni del Mezzogiorno]]</f>
        <v>0</v>
      </c>
      <c r="R13" s="131">
        <f>Table1456[[#This Row],[Agevolazione]]*Table1456[[#This Row],[% agevolazioni in investimenti di cui linea di intervento 022
(minimo 25%)]]</f>
        <v>0</v>
      </c>
      <c r="S13" s="131">
        <f>Table1456[[#This Row],[Agevolazione]]*Table1456[[#This Row],[% agevolazioni in investimenti di cui linea di intervento 023
(minimo 25%)]]</f>
        <v>0</v>
      </c>
      <c r="T13" s="131">
        <f>Table1456[[#This Row],[Agevolazione]]*Table1456[[#This Row],[% agevolazioni in investimenti di cui linea di intervento 006
(50%)]]</f>
        <v>0</v>
      </c>
      <c r="U13" s="167"/>
    </row>
    <row r="14" spans="1:21" ht="16.5" thickBot="1">
      <c r="A14" s="90"/>
      <c r="B14" s="90"/>
      <c r="D14" s="134"/>
      <c r="F14" s="134"/>
      <c r="G14" s="133"/>
      <c r="J14" s="141" t="s">
        <v>141</v>
      </c>
      <c r="K14" s="143">
        <f>SUM(K2:K13)</f>
        <v>0</v>
      </c>
      <c r="O14" s="141" t="s">
        <v>88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135</v>
      </c>
      <c r="B21" s="124" t="s">
        <v>136</v>
      </c>
      <c r="C21" s="124" t="s">
        <v>137</v>
      </c>
      <c r="D21" s="91"/>
      <c r="H21" s="123" t="s">
        <v>111</v>
      </c>
      <c r="I21" s="123" t="s">
        <v>112</v>
      </c>
      <c r="J21" s="123" t="s">
        <v>121</v>
      </c>
      <c r="K21" s="123" t="s">
        <v>122</v>
      </c>
      <c r="L21" s="124" t="s">
        <v>134</v>
      </c>
      <c r="M21" s="124" t="s">
        <v>126</v>
      </c>
      <c r="N21" s="124" t="s">
        <v>127</v>
      </c>
      <c r="O21" s="125" t="s">
        <v>128</v>
      </c>
      <c r="P21" s="125" t="s">
        <v>138</v>
      </c>
      <c r="Q21" s="125" t="s">
        <v>139</v>
      </c>
      <c r="R21" s="125" t="s">
        <v>145</v>
      </c>
      <c r="S21" s="125" t="s">
        <v>146</v>
      </c>
      <c r="T21" s="125" t="s">
        <v>147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0.6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0.35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141</v>
      </c>
      <c r="K26" s="133">
        <f>SUM(K22:K25)</f>
        <v>0</v>
      </c>
      <c r="O26" s="134" t="s">
        <v>88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148</v>
      </c>
      <c r="N28" t="s">
        <v>150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3">
      <c r="J34" s="134" t="s">
        <v>141</v>
      </c>
      <c r="K34" s="133">
        <f>SUM(K29:K33)</f>
        <v>0</v>
      </c>
      <c r="O34" s="134" t="s">
        <v>88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3">
      <c r="J35" s="137" t="s">
        <v>149</v>
      </c>
      <c r="K35" s="133">
        <f>K26+K14</f>
        <v>0</v>
      </c>
    </row>
    <row r="37" spans="8:33">
      <c r="H37" s="175" t="s">
        <v>85</v>
      </c>
      <c r="I37" s="175"/>
      <c r="J37" s="175"/>
      <c r="K37" s="175"/>
      <c r="L37" s="175"/>
      <c r="M37" s="175"/>
      <c r="N37" s="175" t="s">
        <v>86</v>
      </c>
      <c r="O37" s="175"/>
      <c r="P37" s="175"/>
      <c r="Q37" s="175"/>
      <c r="R37" s="175"/>
      <c r="S37" s="175"/>
      <c r="T37" s="175"/>
      <c r="U37" s="175" t="s">
        <v>87</v>
      </c>
      <c r="V37" s="175"/>
      <c r="W37" s="175"/>
      <c r="X37" s="175"/>
      <c r="Y37" s="175"/>
      <c r="Z37" s="175"/>
      <c r="AA37" s="175"/>
      <c r="AB37" s="174" t="s">
        <v>88</v>
      </c>
      <c r="AC37" s="174"/>
      <c r="AD37" s="174"/>
      <c r="AE37" s="174"/>
      <c r="AF37" s="174"/>
      <c r="AG37" s="174"/>
    </row>
    <row r="38" spans="8:33" ht="105">
      <c r="H38" s="110" t="s">
        <v>89</v>
      </c>
      <c r="I38" s="111" t="s">
        <v>107</v>
      </c>
      <c r="J38" s="110" t="s">
        <v>90</v>
      </c>
      <c r="K38" s="110" t="s">
        <v>91</v>
      </c>
      <c r="L38" s="110" t="s">
        <v>92</v>
      </c>
      <c r="M38" s="110" t="s">
        <v>93</v>
      </c>
      <c r="N38" s="110" t="s">
        <v>89</v>
      </c>
      <c r="O38" s="111" t="s">
        <v>140</v>
      </c>
      <c r="P38" s="110" t="s">
        <v>90</v>
      </c>
      <c r="Q38" s="110" t="s">
        <v>91</v>
      </c>
      <c r="R38" s="110" t="s">
        <v>92</v>
      </c>
      <c r="S38" s="110" t="s">
        <v>93</v>
      </c>
      <c r="T38" s="110" t="s">
        <v>94</v>
      </c>
      <c r="U38" s="110" t="s">
        <v>89</v>
      </c>
      <c r="V38" s="111" t="s">
        <v>140</v>
      </c>
      <c r="W38" s="110" t="s">
        <v>90</v>
      </c>
      <c r="X38" s="110" t="s">
        <v>91</v>
      </c>
      <c r="Y38" s="110" t="s">
        <v>92</v>
      </c>
      <c r="Z38" s="110" t="s">
        <v>93</v>
      </c>
      <c r="AA38" s="110" t="s">
        <v>94</v>
      </c>
      <c r="AB38" s="117" t="s">
        <v>95</v>
      </c>
      <c r="AC38" s="117" t="s">
        <v>108</v>
      </c>
      <c r="AD38" s="117" t="s">
        <v>90</v>
      </c>
      <c r="AE38" s="117" t="s">
        <v>91</v>
      </c>
      <c r="AF38" s="117" t="s">
        <v>92</v>
      </c>
      <c r="AG38" s="117" t="s">
        <v>93</v>
      </c>
    </row>
    <row r="39" spans="8:33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0.5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H39+N39+U39</f>
        <v>0</v>
      </c>
      <c r="AC39" s="144">
        <f>H39*I39+N39*O39+U39*V39</f>
        <v>0</v>
      </c>
      <c r="AD39" s="144">
        <f>J39+P39+W39</f>
        <v>0</v>
      </c>
      <c r="AE39" s="144">
        <f>K39+Q39+X39</f>
        <v>0</v>
      </c>
      <c r="AF39" s="144">
        <f>L39+R39+Y39</f>
        <v>0</v>
      </c>
      <c r="AG39" s="144">
        <f>M39+S39+Z39</f>
        <v>0</v>
      </c>
    </row>
  </sheetData>
  <mergeCells count="4">
    <mergeCell ref="H37:M37"/>
    <mergeCell ref="N37:T37"/>
    <mergeCell ref="U37:AA37"/>
    <mergeCell ref="AB37:AG37"/>
  </mergeCells>
  <dataValidations count="2">
    <dataValidation type="decimal" allowBlank="1" showInputMessage="1" showErrorMessage="1" sqref="V37 O37 H37:H38 I37 J37:N38 P37:S38 U37:U38 W37:Z38 AC37 AD37:AG38 AB37:AB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G39"/>
  <sheetViews>
    <sheetView topLeftCell="A22" zoomScale="80" zoomScaleNormal="80" workbookViewId="0">
      <selection activeCell="A42" sqref="A42:XFD43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5.5" customWidth="1"/>
    <col min="29" max="29" width="14" customWidth="1"/>
    <col min="30" max="30" width="17.5" customWidth="1"/>
    <col min="31" max="31" width="18.25" customWidth="1"/>
    <col min="32" max="32" width="15.375" customWidth="1"/>
    <col min="33" max="33" width="16.75" customWidth="1"/>
    <col min="34" max="34" width="14.75" customWidth="1"/>
    <col min="35" max="35" width="13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3.75" customWidth="1"/>
    <col min="43" max="43" width="17.5" customWidth="1"/>
    <col min="44" max="44" width="15.25" customWidth="1"/>
    <col min="45" max="45" width="13.5" customWidth="1"/>
    <col min="46" max="46" width="14.125" customWidth="1"/>
    <col min="47" max="47" width="14.75" customWidth="1"/>
    <col min="48" max="48" width="13.75" customWidth="1"/>
  </cols>
  <sheetData>
    <row r="1" spans="1:21" s="95" customFormat="1" ht="80.25" customHeight="1" thickBot="1">
      <c r="A1" s="122" t="s">
        <v>135</v>
      </c>
      <c r="B1" s="122" t="s">
        <v>136</v>
      </c>
      <c r="C1" s="122" t="s">
        <v>137</v>
      </c>
      <c r="D1" s="122" t="s">
        <v>175</v>
      </c>
      <c r="E1" s="91" t="s">
        <v>129</v>
      </c>
      <c r="F1" s="91" t="s">
        <v>142</v>
      </c>
      <c r="G1" s="91" t="s">
        <v>143</v>
      </c>
      <c r="H1" s="91" t="s">
        <v>144</v>
      </c>
      <c r="I1" s="91" t="s">
        <v>109</v>
      </c>
      <c r="J1" s="91" t="s">
        <v>82</v>
      </c>
      <c r="K1" s="91" t="s">
        <v>110</v>
      </c>
      <c r="L1" s="122" t="s">
        <v>133</v>
      </c>
      <c r="M1" s="122" t="s">
        <v>123</v>
      </c>
      <c r="N1" s="122" t="s">
        <v>124</v>
      </c>
      <c r="O1" s="122" t="s">
        <v>125</v>
      </c>
      <c r="P1" s="122" t="s">
        <v>138</v>
      </c>
      <c r="Q1" s="122" t="s">
        <v>139</v>
      </c>
      <c r="R1" s="122" t="s">
        <v>153</v>
      </c>
      <c r="S1" s="122" t="s">
        <v>152</v>
      </c>
      <c r="T1" s="122" t="s">
        <v>151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130</v>
      </c>
      <c r="F2" s="138"/>
      <c r="G2" s="107">
        <v>1720</v>
      </c>
      <c r="H2" s="92">
        <v>75</v>
      </c>
      <c r="I2" s="92">
        <f>Table14567[[#This Row],[Costo standard (€/ora)]]*Table14567[[#This Row],['# Mesi persona]]*Table14567[[#This Row],[Ore/anno]]/12</f>
        <v>0</v>
      </c>
      <c r="J2" s="93">
        <f>Table14567[[#This Row],[Costo Personale (€)]]*0.15</f>
        <v>0</v>
      </c>
      <c r="K2" s="93">
        <f>Table14567[[#This Row],[Costo Personale (€)]]+Table14567[[#This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Table14567[[#This Row],[Costo Totale del Personale (€)]]*(Table14567[[#This Row],[% intensità agevolazione]]+Table14567[[#This Row],[eventuale maggiorazione % intensità agevolazione]])</f>
        <v>0</v>
      </c>
      <c r="Q2" s="131">
        <f>Table14567[[#This Row],[Agevolazione]]*Table14567[[#This Row],[% agovolazioni localizzate nelle Regioni del Mezzogiorno]]</f>
        <v>0</v>
      </c>
      <c r="R2" s="131">
        <f>Table14567[[#This Row],[Agevolazione]]*Table14567[[#This Row],[% agevolazioni in investimenti di cui linea di intervento 022
(minimo 25%)]]</f>
        <v>0</v>
      </c>
      <c r="S2" s="131">
        <f>Table14567[[#This Row],[Agevolazione]]*Table14567[[#This Row],[% agevolazioni in investimenti di cui linea di intervento 023
(minimo 25%)]]</f>
        <v>0</v>
      </c>
      <c r="T2" s="131">
        <f>Table14567[[#This Row],[Agevolazione]]*Table14567[[#This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131</v>
      </c>
      <c r="F3" s="139"/>
      <c r="G3" s="107">
        <v>1720</v>
      </c>
      <c r="H3" s="92">
        <v>43</v>
      </c>
      <c r="I3" s="92">
        <f>Table14567[[#This Row],[Costo standard (€/ora)]]*Table14567[[#This Row],['# Mesi persona]]*Table14567[[#This Row],[Ore/anno]]/12</f>
        <v>0</v>
      </c>
      <c r="J3" s="93">
        <f>Table14567[[#This Row],[Costo Personale (€)]]*0.15</f>
        <v>0</v>
      </c>
      <c r="K3" s="93">
        <f>Table14567[[#This Row],[Costo Personale (€)]]+Table14567[[#This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Table14567[[#This Row],[Costo Totale del Personale (€)]]*(Table14567[[#This Row],[% intensità agevolazione]]+Table14567[[#This Row],[eventuale maggiorazione % intensità agevolazione]])</f>
        <v>0</v>
      </c>
      <c r="Q3" s="131">
        <f>Table14567[[#This Row],[Agevolazione]]*Table14567[[#This Row],[% agovolazioni localizzate nelle Regioni del Mezzogiorno]]</f>
        <v>0</v>
      </c>
      <c r="R3" s="131">
        <f>Table14567[[#This Row],[Agevolazione]]*Table14567[[#This Row],[% agevolazioni in investimenti di cui linea di intervento 022
(minimo 25%)]]</f>
        <v>0</v>
      </c>
      <c r="S3" s="131">
        <f>Table14567[[#This Row],[Agevolazione]]*Table14567[[#This Row],[% agevolazioni in investimenti di cui linea di intervento 023
(minimo 25%)]]</f>
        <v>0</v>
      </c>
      <c r="T3" s="131">
        <f>Table14567[[#This Row],[Agevolazione]]*Table14567[[#This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132</v>
      </c>
      <c r="F4" s="139"/>
      <c r="G4" s="107">
        <v>1720</v>
      </c>
      <c r="H4" s="92">
        <v>27</v>
      </c>
      <c r="I4" s="92">
        <f>Table14567[[#This Row],[Costo standard (€/ora)]]*Table14567[[#This Row],['# Mesi persona]]*Table14567[[#This Row],[Ore/anno]]/12</f>
        <v>0</v>
      </c>
      <c r="J4" s="93">
        <f>Table14567[[#This Row],[Costo Personale (€)]]*0.15</f>
        <v>0</v>
      </c>
      <c r="K4" s="93">
        <f>Table14567[[#This Row],[Costo Personale (€)]]+Table14567[[#This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Table14567[[#This Row],[Costo Totale del Personale (€)]]*(Table14567[[#This Row],[% intensità agevolazione]]+Table14567[[#This Row],[eventuale maggiorazione % intensità agevolazione]])</f>
        <v>0</v>
      </c>
      <c r="Q4" s="131">
        <f>Table14567[[#This Row],[Agevolazione]]*Table14567[[#This Row],[% agovolazioni localizzate nelle Regioni del Mezzogiorno]]</f>
        <v>0</v>
      </c>
      <c r="R4" s="131">
        <f>Table14567[[#This Row],[Agevolazione]]*Table14567[[#This Row],[% agevolazioni in investimenti di cui linea di intervento 022
(minimo 25%)]]</f>
        <v>0</v>
      </c>
      <c r="S4" s="131">
        <f>Table14567[[#This Row],[Agevolazione]]*Table14567[[#This Row],[% agevolazioni in investimenti di cui linea di intervento 023
(minimo 25%)]]</f>
        <v>0</v>
      </c>
      <c r="T4" s="131">
        <f>Table14567[[#This Row],[Agevolazione]]*Table14567[[#This Row],[% agevolazioni in investimenti di cui linea di intervento 006
(50%)]]</f>
        <v>0</v>
      </c>
      <c r="U4" s="131"/>
    </row>
    <row r="5" spans="1:21">
      <c r="A5" s="130" t="s">
        <v>86</v>
      </c>
      <c r="B5" s="94">
        <v>0.7</v>
      </c>
      <c r="C5" s="94">
        <v>0.1</v>
      </c>
      <c r="D5" s="94"/>
      <c r="E5" s="89" t="s">
        <v>130</v>
      </c>
      <c r="F5" s="139"/>
      <c r="G5" s="107">
        <v>1720</v>
      </c>
      <c r="H5" s="92">
        <v>75</v>
      </c>
      <c r="I5" s="92">
        <f>Table14567[[#This Row],[Costo standard (€/ora)]]*Table14567[[#This Row],['# Mesi persona]]*Table14567[[#This Row],[Ore/anno]]/12</f>
        <v>0</v>
      </c>
      <c r="J5" s="93">
        <f>Table14567[[#This Row],[Costo Personale (€)]]*0.15</f>
        <v>0</v>
      </c>
      <c r="K5" s="93">
        <f>Table14567[[#This Row],[Costo Personale (€)]]+Table14567[[#This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Table14567[[#This Row],[Costo Totale del Personale (€)]]*(Table14567[[#This Row],[% intensità agevolazione]]+Table14567[[#This Row],[eventuale maggiorazione % intensità agevolazione]])</f>
        <v>0</v>
      </c>
      <c r="Q5" s="131">
        <f>Table14567[[#This Row],[Agevolazione]]*Table14567[[#This Row],[% agovolazioni localizzate nelle Regioni del Mezzogiorno]]</f>
        <v>0</v>
      </c>
      <c r="R5" s="131">
        <f>Table14567[[#This Row],[Agevolazione]]*Table14567[[#This Row],[% agevolazioni in investimenti di cui linea di intervento 022
(minimo 25%)]]</f>
        <v>0</v>
      </c>
      <c r="S5" s="131">
        <f>Table14567[[#This Row],[Agevolazione]]*Table14567[[#This Row],[% agevolazioni in investimenti di cui linea di intervento 023
(minimo 25%)]]</f>
        <v>0</v>
      </c>
      <c r="T5" s="131">
        <f>Table14567[[#This Row],[Agevolazione]]*Table14567[[#This Row],[% agevolazioni in investimenti di cui linea di intervento 006
(50%)]]</f>
        <v>0</v>
      </c>
      <c r="U5" s="131"/>
    </row>
    <row r="6" spans="1:21">
      <c r="A6" s="130" t="s">
        <v>86</v>
      </c>
      <c r="B6" s="94">
        <v>0.7</v>
      </c>
      <c r="C6" s="94">
        <v>0.1</v>
      </c>
      <c r="D6" s="94"/>
      <c r="E6" s="89" t="s">
        <v>131</v>
      </c>
      <c r="F6" s="139"/>
      <c r="G6" s="107">
        <v>1720</v>
      </c>
      <c r="H6" s="92">
        <v>43</v>
      </c>
      <c r="I6" s="92">
        <f>Table14567[[#This Row],[Costo standard (€/ora)]]*Table14567[[#This Row],['# Mesi persona]]*Table14567[[#This Row],[Ore/anno]]/12</f>
        <v>0</v>
      </c>
      <c r="J6" s="93">
        <f>Table14567[[#This Row],[Costo Personale (€)]]*0.15</f>
        <v>0</v>
      </c>
      <c r="K6" s="93">
        <f>Table14567[[#This Row],[Costo Personale (€)]]+Table14567[[#This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Table14567[[#This Row],[Costo Totale del Personale (€)]]*(Table14567[[#This Row],[% intensità agevolazione]]+Table14567[[#This Row],[eventuale maggiorazione % intensità agevolazione]])</f>
        <v>0</v>
      </c>
      <c r="Q6" s="131">
        <f>Table14567[[#This Row],[Agevolazione]]*Table14567[[#This Row],[% agovolazioni localizzate nelle Regioni del Mezzogiorno]]</f>
        <v>0</v>
      </c>
      <c r="R6" s="131">
        <f>Table14567[[#This Row],[Agevolazione]]*Table14567[[#This Row],[% agevolazioni in investimenti di cui linea di intervento 022
(minimo 25%)]]</f>
        <v>0</v>
      </c>
      <c r="S6" s="131">
        <f>Table14567[[#This Row],[Agevolazione]]*Table14567[[#This Row],[% agevolazioni in investimenti di cui linea di intervento 023
(minimo 25%)]]</f>
        <v>0</v>
      </c>
      <c r="T6" s="131">
        <f>Table14567[[#This Row],[Agevolazione]]*Table14567[[#This Row],[% agevolazioni in investimenti di cui linea di intervento 006
(50%)]]</f>
        <v>0</v>
      </c>
      <c r="U6" s="131"/>
    </row>
    <row r="7" spans="1:21">
      <c r="A7" s="130" t="s">
        <v>86</v>
      </c>
      <c r="B7" s="94">
        <v>0.7</v>
      </c>
      <c r="C7" s="94">
        <v>0.1</v>
      </c>
      <c r="D7" s="94"/>
      <c r="E7" s="89" t="s">
        <v>132</v>
      </c>
      <c r="F7" s="139"/>
      <c r="G7" s="107">
        <v>1720</v>
      </c>
      <c r="H7" s="92">
        <v>27</v>
      </c>
      <c r="I7" s="92">
        <f>Table14567[[#This Row],[Costo standard (€/ora)]]*Table14567[[#This Row],['# Mesi persona]]*Table14567[[#This Row],[Ore/anno]]/12</f>
        <v>0</v>
      </c>
      <c r="J7" s="93">
        <f>Table14567[[#This Row],[Costo Personale (€)]]*0.15</f>
        <v>0</v>
      </c>
      <c r="K7" s="93">
        <f>Table14567[[#This Row],[Costo Personale (€)]]+Table14567[[#This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Table14567[[#This Row],[Costo Totale del Personale (€)]]*(Table14567[[#This Row],[% intensità agevolazione]]+Table14567[[#This Row],[eventuale maggiorazione % intensità agevolazione]])</f>
        <v>0</v>
      </c>
      <c r="Q7" s="131">
        <f>Table14567[[#This Row],[Agevolazione]]*Table14567[[#This Row],[% agovolazioni localizzate nelle Regioni del Mezzogiorno]]</f>
        <v>0</v>
      </c>
      <c r="R7" s="131">
        <f>Table14567[[#This Row],[Agevolazione]]*Table14567[[#This Row],[% agevolazioni in investimenti di cui linea di intervento 022
(minimo 25%)]]</f>
        <v>0</v>
      </c>
      <c r="S7" s="131">
        <f>Table14567[[#This Row],[Agevolazione]]*Table14567[[#This Row],[% agevolazioni in investimenti di cui linea di intervento 023
(minimo 25%)]]</f>
        <v>0</v>
      </c>
      <c r="T7" s="131">
        <f>Table14567[[#This Row],[Agevolazione]]*Table14567[[#This Row],[% agevolazioni in investimenti di cui linea di intervento 006
(50%)]]</f>
        <v>0</v>
      </c>
      <c r="U7" s="131"/>
    </row>
    <row r="8" spans="1:21">
      <c r="A8" s="130" t="s">
        <v>87</v>
      </c>
      <c r="B8" s="94">
        <v>0.45</v>
      </c>
      <c r="C8" s="94">
        <v>0.15</v>
      </c>
      <c r="D8" s="94"/>
      <c r="E8" s="89" t="s">
        <v>130</v>
      </c>
      <c r="F8" s="139"/>
      <c r="G8" s="107">
        <v>1720</v>
      </c>
      <c r="H8" s="92">
        <v>75</v>
      </c>
      <c r="I8" s="92">
        <f>Table14567[[#This Row],[Costo standard (€/ora)]]*Table14567[[#This Row],['# Mesi persona]]*Table14567[[#This Row],[Ore/anno]]/12</f>
        <v>0</v>
      </c>
      <c r="J8" s="93">
        <f>Table14567[[#This Row],[Costo Personale (€)]]*0.15</f>
        <v>0</v>
      </c>
      <c r="K8" s="93">
        <f>Table14567[[#This Row],[Costo Personale (€)]]+Table14567[[#This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Table14567[[#This Row],[Costo Totale del Personale (€)]]*(Table14567[[#This Row],[% intensità agevolazione]]+Table14567[[#This Row],[eventuale maggiorazione % intensità agevolazione]])</f>
        <v>0</v>
      </c>
      <c r="Q8" s="131">
        <f>Table14567[[#This Row],[Agevolazione]]*Table14567[[#This Row],[% agovolazioni localizzate nelle Regioni del Mezzogiorno]]</f>
        <v>0</v>
      </c>
      <c r="R8" s="131">
        <f>Table14567[[#This Row],[Agevolazione]]*Table14567[[#This Row],[% agevolazioni in investimenti di cui linea di intervento 022
(minimo 25%)]]</f>
        <v>0</v>
      </c>
      <c r="S8" s="131">
        <f>Table14567[[#This Row],[Agevolazione]]*Table14567[[#This Row],[% agevolazioni in investimenti di cui linea di intervento 023
(minimo 25%)]]</f>
        <v>0</v>
      </c>
      <c r="T8" s="131">
        <f>Table14567[[#This Row],[Agevolazione]]*Table14567[[#This Row],[% agevolazioni in investimenti di cui linea di intervento 006
(50%)]]</f>
        <v>0</v>
      </c>
      <c r="U8" s="131"/>
    </row>
    <row r="9" spans="1:21">
      <c r="A9" s="130" t="s">
        <v>87</v>
      </c>
      <c r="B9" s="94">
        <v>0.45</v>
      </c>
      <c r="C9" s="94">
        <v>0.15</v>
      </c>
      <c r="D9" s="94"/>
      <c r="E9" s="89" t="s">
        <v>131</v>
      </c>
      <c r="F9" s="139"/>
      <c r="G9" s="107">
        <v>1720</v>
      </c>
      <c r="H9" s="92">
        <v>43</v>
      </c>
      <c r="I9" s="92">
        <f>Table14567[[#This Row],[Costo standard (€/ora)]]*Table14567[[#This Row],['# Mesi persona]]*Table14567[[#This Row],[Ore/anno]]/12</f>
        <v>0</v>
      </c>
      <c r="J9" s="93">
        <f>Table14567[[#This Row],[Costo Personale (€)]]*0.15</f>
        <v>0</v>
      </c>
      <c r="K9" s="93">
        <f>Table14567[[#This Row],[Costo Personale (€)]]+Table14567[[#This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Table14567[[#This Row],[Costo Totale del Personale (€)]]*(Table14567[[#This Row],[% intensità agevolazione]]+Table14567[[#This Row],[eventuale maggiorazione % intensità agevolazione]])</f>
        <v>0</v>
      </c>
      <c r="Q9" s="131">
        <f>Table14567[[#This Row],[Agevolazione]]*Table14567[[#This Row],[% agovolazioni localizzate nelle Regioni del Mezzogiorno]]</f>
        <v>0</v>
      </c>
      <c r="R9" s="131">
        <f>Table14567[[#This Row],[Agevolazione]]*Table14567[[#This Row],[% agevolazioni in investimenti di cui linea di intervento 022
(minimo 25%)]]</f>
        <v>0</v>
      </c>
      <c r="S9" s="131">
        <f>Table14567[[#This Row],[Agevolazione]]*Table14567[[#This Row],[% agevolazioni in investimenti di cui linea di intervento 023
(minimo 25%)]]</f>
        <v>0</v>
      </c>
      <c r="T9" s="131">
        <f>Table14567[[#This Row],[Agevolazione]]*Table14567[[#This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0.45</v>
      </c>
      <c r="C10" s="94">
        <v>0.15</v>
      </c>
      <c r="D10" s="94"/>
      <c r="E10" s="89" t="s">
        <v>132</v>
      </c>
      <c r="F10" s="139"/>
      <c r="G10" s="107">
        <v>1720</v>
      </c>
      <c r="H10" s="92">
        <v>27</v>
      </c>
      <c r="I10" s="92">
        <f>Table14567[[#This Row],[Costo standard (€/ora)]]*Table14567[[#This Row],['# Mesi persona]]*Table14567[[#This Row],[Ore/anno]]/12</f>
        <v>0</v>
      </c>
      <c r="J10" s="93">
        <f>Table14567[[#This Row],[Costo Personale (€)]]*0.15</f>
        <v>0</v>
      </c>
      <c r="K10" s="93">
        <f>Table14567[[#This Row],[Costo Personale (€)]]+Table14567[[#This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Table14567[[#This Row],[Costo Totale del Personale (€)]]*(Table14567[[#This Row],[% intensità agevolazione]]+Table14567[[#This Row],[eventuale maggiorazione % intensità agevolazione]])</f>
        <v>0</v>
      </c>
      <c r="Q10" s="131">
        <f>Table14567[[#This Row],[Agevolazione]]*Table14567[[#This Row],[% agovolazioni localizzate nelle Regioni del Mezzogiorno]]</f>
        <v>0</v>
      </c>
      <c r="R10" s="131">
        <f>Table14567[[#This Row],[Agevolazione]]*Table14567[[#This Row],[% agevolazioni in investimenti di cui linea di intervento 022
(minimo 25%)]]</f>
        <v>0</v>
      </c>
      <c r="S10" s="131">
        <f>Table14567[[#This Row],[Agevolazione]]*Table14567[[#This Row],[% agevolazioni in investimenti di cui linea di intervento 023
(minimo 25%)]]</f>
        <v>0</v>
      </c>
      <c r="T10" s="131">
        <f>Table14567[[#This Row],[Agevolazione]]*Table14567[[#This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130</v>
      </c>
      <c r="F11" s="139"/>
      <c r="G11" s="107">
        <v>1720</v>
      </c>
      <c r="H11" s="92">
        <v>75</v>
      </c>
      <c r="I11" s="92">
        <f>Table14567[[#This Row],[Costo standard (€/ora)]]*Table14567[[#This Row],['# Mesi persona]]*Table14567[[#This Row],[Ore/anno]]/12</f>
        <v>0</v>
      </c>
      <c r="J11" s="93">
        <f>Table14567[[#This Row],[Costo Personale (€)]]*0.15</f>
        <v>0</v>
      </c>
      <c r="K11" s="93">
        <f>Table14567[[#This Row],[Costo Personale (€)]]+Table14567[[#This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Table14567[[#This Row],[Costo Totale del Personale (€)]]*(Table14567[[#This Row],[% intensità agevolazione]]+Table14567[[#This Row],[eventuale maggiorazione % intensità agevolazione]])</f>
        <v>0</v>
      </c>
      <c r="Q11" s="131">
        <f>Table14567[[#This Row],[Agevolazione]]*Table14567[[#This Row],[% agovolazioni localizzate nelle Regioni del Mezzogiorno]]</f>
        <v>0</v>
      </c>
      <c r="R11" s="131">
        <f>Table14567[[#This Row],[Agevolazione]]*Table14567[[#This Row],[% agevolazioni in investimenti di cui linea di intervento 022
(minimo 25%)]]</f>
        <v>0</v>
      </c>
      <c r="S11" s="131">
        <f>Table14567[[#This Row],[Agevolazione]]*Table14567[[#This Row],[% agevolazioni in investimenti di cui linea di intervento 023
(minimo 25%)]]</f>
        <v>0</v>
      </c>
      <c r="T11" s="131">
        <f>Table14567[[#This Row],[Agevolazione]]*Table14567[[#This Row],[% agevolazioni in investimenti di cui linea di intervento 006
(50%)]]</f>
        <v>0</v>
      </c>
      <c r="U11" s="167"/>
    </row>
    <row r="12" spans="1:21">
      <c r="A12" s="130"/>
      <c r="B12" s="94"/>
      <c r="C12" s="94"/>
      <c r="D12" s="94"/>
      <c r="E12" s="89" t="s">
        <v>131</v>
      </c>
      <c r="F12" s="139"/>
      <c r="G12" s="107">
        <v>1720</v>
      </c>
      <c r="H12" s="92">
        <v>43</v>
      </c>
      <c r="I12" s="92">
        <f>Table14567[[#This Row],[Costo standard (€/ora)]]*Table14567[[#This Row],['# Mesi persona]]*Table14567[[#This Row],[Ore/anno]]/12</f>
        <v>0</v>
      </c>
      <c r="J12" s="93">
        <f>Table14567[[#This Row],[Costo Personale (€)]]*0.15</f>
        <v>0</v>
      </c>
      <c r="K12" s="93">
        <f>Table14567[[#This Row],[Costo Personale (€)]]+Table14567[[#This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Table14567[[#This Row],[Costo Totale del Personale (€)]]*(Table14567[[#This Row],[% intensità agevolazione]]+Table14567[[#This Row],[eventuale maggiorazione % intensità agevolazione]])</f>
        <v>0</v>
      </c>
      <c r="Q12" s="131">
        <f>Table14567[[#This Row],[Agevolazione]]*Table14567[[#This Row],[% agovolazioni localizzate nelle Regioni del Mezzogiorno]]</f>
        <v>0</v>
      </c>
      <c r="R12" s="131">
        <f>Table14567[[#This Row],[Agevolazione]]*Table14567[[#This Row],[% agevolazioni in investimenti di cui linea di intervento 022
(minimo 25%)]]</f>
        <v>0</v>
      </c>
      <c r="S12" s="131">
        <f>Table14567[[#This Row],[Agevolazione]]*Table14567[[#This Row],[% agevolazioni in investimenti di cui linea di intervento 023
(minimo 25%)]]</f>
        <v>0</v>
      </c>
      <c r="T12" s="131">
        <f>Table14567[[#This Row],[Agevolazione]]*Table14567[[#This Row],[% agevolazioni in investimenti di cui linea di intervento 006
(50%)]]</f>
        <v>0</v>
      </c>
      <c r="U12" s="167"/>
    </row>
    <row r="13" spans="1:21" ht="16.5" thickBot="1">
      <c r="A13" s="130"/>
      <c r="B13" s="94"/>
      <c r="C13" s="94"/>
      <c r="D13" s="94"/>
      <c r="E13" s="89" t="s">
        <v>132</v>
      </c>
      <c r="F13" s="140"/>
      <c r="G13" s="107">
        <v>1720</v>
      </c>
      <c r="H13" s="92">
        <v>27</v>
      </c>
      <c r="I13" s="92">
        <f>Table14567[[#This Row],[Costo standard (€/ora)]]*Table14567[[#This Row],['# Mesi persona]]*Table14567[[#This Row],[Ore/anno]]/12</f>
        <v>0</v>
      </c>
      <c r="J13" s="93">
        <f>Table14567[[#This Row],[Costo Personale (€)]]*0.15</f>
        <v>0</v>
      </c>
      <c r="K13" s="93">
        <f>Table14567[[#This Row],[Costo Personale (€)]]+Table14567[[#This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Table14567[[#This Row],[Costo Totale del Personale (€)]]*(Table14567[[#This Row],[% intensità agevolazione]]+Table14567[[#This Row],[eventuale maggiorazione % intensità agevolazione]])</f>
        <v>0</v>
      </c>
      <c r="Q13" s="131">
        <f>Table14567[[#This Row],[Agevolazione]]*Table14567[[#This Row],[% agovolazioni localizzate nelle Regioni del Mezzogiorno]]</f>
        <v>0</v>
      </c>
      <c r="R13" s="131">
        <f>Table14567[[#This Row],[Agevolazione]]*Table14567[[#This Row],[% agevolazioni in investimenti di cui linea di intervento 022
(minimo 25%)]]</f>
        <v>0</v>
      </c>
      <c r="S13" s="131">
        <f>Table14567[[#This Row],[Agevolazione]]*Table14567[[#This Row],[% agevolazioni in investimenti di cui linea di intervento 023
(minimo 25%)]]</f>
        <v>0</v>
      </c>
      <c r="T13" s="131">
        <f>Table14567[[#This Row],[Agevolazione]]*Table14567[[#This Row],[% agevolazioni in investimenti di cui linea di intervento 006
(50%)]]</f>
        <v>0</v>
      </c>
      <c r="U13" s="167"/>
    </row>
    <row r="14" spans="1:21" ht="16.5" thickBot="1">
      <c r="A14" s="90"/>
      <c r="B14" s="90"/>
      <c r="D14" s="134"/>
      <c r="F14" s="134"/>
      <c r="G14" s="133"/>
      <c r="J14" s="153" t="s">
        <v>141</v>
      </c>
      <c r="K14" s="154">
        <f>SUM(K2:K13)</f>
        <v>0</v>
      </c>
      <c r="O14" s="153" t="s">
        <v>88</v>
      </c>
      <c r="P14" s="155">
        <f t="shared" ref="P14:T14" si="0">SUM(P2:P13)</f>
        <v>0</v>
      </c>
      <c r="Q14" s="155">
        <f t="shared" si="0"/>
        <v>0</v>
      </c>
      <c r="R14" s="155">
        <f t="shared" si="0"/>
        <v>0</v>
      </c>
      <c r="S14" s="155">
        <f t="shared" si="0"/>
        <v>0</v>
      </c>
      <c r="T14" s="154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135</v>
      </c>
      <c r="B21" s="124" t="s">
        <v>136</v>
      </c>
      <c r="C21" s="124" t="s">
        <v>137</v>
      </c>
      <c r="D21" s="91"/>
      <c r="H21" s="123" t="s">
        <v>111</v>
      </c>
      <c r="I21" s="123" t="s">
        <v>112</v>
      </c>
      <c r="J21" s="123" t="s">
        <v>121</v>
      </c>
      <c r="K21" s="123" t="s">
        <v>122</v>
      </c>
      <c r="L21" s="124" t="s">
        <v>134</v>
      </c>
      <c r="M21" s="124" t="s">
        <v>126</v>
      </c>
      <c r="N21" s="124" t="s">
        <v>127</v>
      </c>
      <c r="O21" s="125" t="s">
        <v>128</v>
      </c>
      <c r="P21" s="125" t="s">
        <v>138</v>
      </c>
      <c r="Q21" s="125" t="s">
        <v>139</v>
      </c>
      <c r="R21" s="125" t="s">
        <v>145</v>
      </c>
      <c r="S21" s="125" t="s">
        <v>146</v>
      </c>
      <c r="T21" s="125" t="s">
        <v>147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0.7</v>
      </c>
      <c r="C23" s="127">
        <v>0.1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0.45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141</v>
      </c>
      <c r="K26" s="133">
        <f>SUM(K22:K25)</f>
        <v>0</v>
      </c>
      <c r="O26" s="134" t="s">
        <v>88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148</v>
      </c>
      <c r="N28" t="s">
        <v>150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3">
      <c r="J34" s="134" t="s">
        <v>141</v>
      </c>
      <c r="K34" s="133">
        <f>SUM(K29:K33)</f>
        <v>0</v>
      </c>
      <c r="O34" s="134" t="s">
        <v>88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3">
      <c r="J35" s="137" t="s">
        <v>149</v>
      </c>
      <c r="K35" s="133">
        <f>K26+K14</f>
        <v>0</v>
      </c>
    </row>
    <row r="37" spans="8:33">
      <c r="H37" s="175" t="s">
        <v>85</v>
      </c>
      <c r="I37" s="175"/>
      <c r="J37" s="175"/>
      <c r="K37" s="175"/>
      <c r="L37" s="175"/>
      <c r="M37" s="175"/>
      <c r="N37" s="175" t="s">
        <v>86</v>
      </c>
      <c r="O37" s="175"/>
      <c r="P37" s="175"/>
      <c r="Q37" s="175"/>
      <c r="R37" s="175"/>
      <c r="S37" s="175"/>
      <c r="T37" s="175"/>
      <c r="U37" s="175" t="s">
        <v>87</v>
      </c>
      <c r="V37" s="175"/>
      <c r="W37" s="175"/>
      <c r="X37" s="175"/>
      <c r="Y37" s="175"/>
      <c r="Z37" s="175"/>
      <c r="AA37" s="175"/>
      <c r="AB37" s="174" t="s">
        <v>88</v>
      </c>
      <c r="AC37" s="174"/>
      <c r="AD37" s="174"/>
      <c r="AE37" s="174"/>
      <c r="AF37" s="174"/>
      <c r="AG37" s="174"/>
    </row>
    <row r="38" spans="8:33" ht="105">
      <c r="H38" s="110" t="s">
        <v>89</v>
      </c>
      <c r="I38" s="111" t="s">
        <v>107</v>
      </c>
      <c r="J38" s="110" t="s">
        <v>90</v>
      </c>
      <c r="K38" s="110" t="s">
        <v>91</v>
      </c>
      <c r="L38" s="110" t="s">
        <v>92</v>
      </c>
      <c r="M38" s="110" t="s">
        <v>93</v>
      </c>
      <c r="N38" s="110" t="s">
        <v>89</v>
      </c>
      <c r="O38" s="111" t="s">
        <v>140</v>
      </c>
      <c r="P38" s="110" t="s">
        <v>90</v>
      </c>
      <c r="Q38" s="110" t="s">
        <v>91</v>
      </c>
      <c r="R38" s="110" t="s">
        <v>92</v>
      </c>
      <c r="S38" s="110" t="s">
        <v>93</v>
      </c>
      <c r="T38" s="110" t="s">
        <v>94</v>
      </c>
      <c r="U38" s="110" t="s">
        <v>89</v>
      </c>
      <c r="V38" s="111" t="s">
        <v>140</v>
      </c>
      <c r="W38" s="110" t="s">
        <v>90</v>
      </c>
      <c r="X38" s="110" t="s">
        <v>91</v>
      </c>
      <c r="Y38" s="110" t="s">
        <v>92</v>
      </c>
      <c r="Z38" s="110" t="s">
        <v>93</v>
      </c>
      <c r="AA38" s="110" t="s">
        <v>94</v>
      </c>
      <c r="AB38" s="117" t="s">
        <v>95</v>
      </c>
      <c r="AC38" s="117" t="s">
        <v>108</v>
      </c>
      <c r="AD38" s="117" t="s">
        <v>90</v>
      </c>
      <c r="AE38" s="117" t="s">
        <v>91</v>
      </c>
      <c r="AF38" s="117" t="s">
        <v>92</v>
      </c>
      <c r="AG38" s="117" t="s">
        <v>93</v>
      </c>
    </row>
    <row r="39" spans="8:33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0.79999999999999993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0.6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H39+N39+U39</f>
        <v>0</v>
      </c>
      <c r="AC39" s="144">
        <f>H39*I39+N39*O39+U39*V39</f>
        <v>0</v>
      </c>
      <c r="AD39" s="144">
        <f>J39+P39+W39</f>
        <v>0</v>
      </c>
      <c r="AE39" s="144">
        <f>K39+Q39+X39</f>
        <v>0</v>
      </c>
      <c r="AF39" s="144">
        <f>L39+R39+Y39</f>
        <v>0</v>
      </c>
      <c r="AG39" s="144">
        <f>M39+S39+Z39</f>
        <v>0</v>
      </c>
    </row>
  </sheetData>
  <mergeCells count="4">
    <mergeCell ref="H37:M37"/>
    <mergeCell ref="N37:T37"/>
    <mergeCell ref="U37:AA37"/>
    <mergeCell ref="AB37:AG37"/>
  </mergeCells>
  <phoneticPr fontId="30" type="noConversion"/>
  <dataValidations count="2">
    <dataValidation type="decimal" allowBlank="1" showInputMessage="1" showErrorMessage="1" sqref="V37 O37 H37:H38 I37 J37:N38 P37:S38 U37:U38 W37:Z38 AC37 AD37:AG38 AB37:AB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G39"/>
  <sheetViews>
    <sheetView topLeftCell="B19" zoomScale="80" zoomScaleNormal="80" workbookViewId="0">
      <selection activeCell="K45" sqref="K45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5.5" customWidth="1"/>
    <col min="29" max="29" width="14" customWidth="1"/>
    <col min="30" max="30" width="17.5" customWidth="1"/>
    <col min="31" max="31" width="18.25" customWidth="1"/>
    <col min="32" max="32" width="15.375" customWidth="1"/>
    <col min="33" max="33" width="16.75" customWidth="1"/>
    <col min="34" max="34" width="14.75" customWidth="1"/>
    <col min="35" max="35" width="13.75" customWidth="1"/>
    <col min="37" max="37" width="17.5" customWidth="1"/>
    <col min="38" max="38" width="8.25" customWidth="1"/>
    <col min="39" max="39" width="13.5" customWidth="1"/>
    <col min="40" max="40" width="14.125" customWidth="1"/>
    <col min="41" max="41" width="14.75" customWidth="1"/>
    <col min="42" max="42" width="13.75" customWidth="1"/>
    <col min="43" max="43" width="17.5" customWidth="1"/>
    <col min="44" max="44" width="15.25" customWidth="1"/>
    <col min="45" max="45" width="13.5" customWidth="1"/>
    <col min="46" max="46" width="14.125" customWidth="1"/>
    <col min="47" max="47" width="14.75" customWidth="1"/>
    <col min="48" max="48" width="13.75" customWidth="1"/>
  </cols>
  <sheetData>
    <row r="1" spans="1:21" s="95" customFormat="1" ht="80.25" customHeight="1" thickBot="1">
      <c r="A1" s="122" t="s">
        <v>135</v>
      </c>
      <c r="B1" s="122" t="s">
        <v>136</v>
      </c>
      <c r="C1" s="122" t="s">
        <v>137</v>
      </c>
      <c r="D1" s="122" t="s">
        <v>175</v>
      </c>
      <c r="E1" s="91" t="s">
        <v>129</v>
      </c>
      <c r="F1" s="91" t="s">
        <v>142</v>
      </c>
      <c r="G1" s="91" t="s">
        <v>143</v>
      </c>
      <c r="H1" s="91" t="s">
        <v>144</v>
      </c>
      <c r="I1" s="91" t="s">
        <v>109</v>
      </c>
      <c r="J1" s="91" t="s">
        <v>82</v>
      </c>
      <c r="K1" s="91" t="s">
        <v>110</v>
      </c>
      <c r="L1" s="122" t="s">
        <v>133</v>
      </c>
      <c r="M1" s="122" t="s">
        <v>123</v>
      </c>
      <c r="N1" s="122" t="s">
        <v>124</v>
      </c>
      <c r="O1" s="122" t="s">
        <v>125</v>
      </c>
      <c r="P1" s="122" t="s">
        <v>138</v>
      </c>
      <c r="Q1" s="122" t="s">
        <v>139</v>
      </c>
      <c r="R1" s="122" t="s">
        <v>153</v>
      </c>
      <c r="S1" s="122" t="s">
        <v>152</v>
      </c>
      <c r="T1" s="122" t="s">
        <v>151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130</v>
      </c>
      <c r="F2" s="138"/>
      <c r="G2" s="107">
        <v>1720</v>
      </c>
      <c r="H2" s="92">
        <v>55</v>
      </c>
      <c r="I2" s="92">
        <f>Table145678[[#This Row],[Costo standard (€/ora)]]*Table145678[[#This Row],['# Mesi persona]]*Table145678[[#This Row],[Ore/anno]]/12</f>
        <v>0</v>
      </c>
      <c r="J2" s="93">
        <f>Table145678[[#This Row],[Costo Personale (€)]]*0.15</f>
        <v>0</v>
      </c>
      <c r="K2" s="93">
        <f>Table145678[[#This Row],[Costo Personale (€)]]+Table145678[[#This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Table145678[[#This Row],[Costo Totale del Personale (€)]]*(Table145678[[#This Row],[% intensità agevolazione]]+Table145678[[#This Row],[eventuale maggiorazione % intensità agevolazione]])</f>
        <v>0</v>
      </c>
      <c r="Q2" s="131">
        <f>Table145678[[#This Row],[Agevolazione]]*Table145678[[#This Row],[% agovolazioni localizzate nelle Regioni del Mezzogiorno]]</f>
        <v>0</v>
      </c>
      <c r="R2" s="131">
        <f>Table145678[[#This Row],[Agevolazione]]*Table145678[[#This Row],[% agevolazioni in investimenti di cui linea di intervento 022
(minimo 25%)]]</f>
        <v>0</v>
      </c>
      <c r="S2" s="131">
        <f>Table145678[[#This Row],[Agevolazione]]*Table145678[[#This Row],[% agevolazioni in investimenti di cui linea di intervento 023
(minimo 25%)]]</f>
        <v>0</v>
      </c>
      <c r="T2" s="131">
        <f>Table145678[[#This Row],[Agevolazione]]*Table145678[[#This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131</v>
      </c>
      <c r="F3" s="139"/>
      <c r="G3" s="107">
        <v>1720</v>
      </c>
      <c r="H3" s="92">
        <v>33</v>
      </c>
      <c r="I3" s="92">
        <f>Table145678[[#This Row],[Costo standard (€/ora)]]*Table145678[[#This Row],['# Mesi persona]]*Table145678[[#This Row],[Ore/anno]]/12</f>
        <v>0</v>
      </c>
      <c r="J3" s="93">
        <f>Table145678[[#This Row],[Costo Personale (€)]]*0.15</f>
        <v>0</v>
      </c>
      <c r="K3" s="93">
        <f>Table145678[[#This Row],[Costo Personale (€)]]+Table145678[[#This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Table145678[[#This Row],[Costo Totale del Personale (€)]]*(Table145678[[#This Row],[% intensità agevolazione]]+Table145678[[#This Row],[eventuale maggiorazione % intensità agevolazione]])</f>
        <v>0</v>
      </c>
      <c r="Q3" s="131">
        <f>Table145678[[#This Row],[Agevolazione]]*Table145678[[#This Row],[% agovolazioni localizzate nelle Regioni del Mezzogiorno]]</f>
        <v>0</v>
      </c>
      <c r="R3" s="131">
        <f>Table145678[[#This Row],[Agevolazione]]*Table145678[[#This Row],[% agevolazioni in investimenti di cui linea di intervento 022
(minimo 25%)]]</f>
        <v>0</v>
      </c>
      <c r="S3" s="131">
        <f>Table145678[[#This Row],[Agevolazione]]*Table145678[[#This Row],[% agevolazioni in investimenti di cui linea di intervento 023
(minimo 25%)]]</f>
        <v>0</v>
      </c>
      <c r="T3" s="131">
        <f>Table145678[[#This Row],[Agevolazione]]*Table145678[[#This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132</v>
      </c>
      <c r="F4" s="139"/>
      <c r="G4" s="107">
        <v>1720</v>
      </c>
      <c r="H4" s="92">
        <v>29</v>
      </c>
      <c r="I4" s="92">
        <f>Table145678[[#This Row],[Costo standard (€/ora)]]*Table145678[[#This Row],['# Mesi persona]]*Table145678[[#This Row],[Ore/anno]]/12</f>
        <v>0</v>
      </c>
      <c r="J4" s="93">
        <f>Table145678[[#This Row],[Costo Personale (€)]]*0.15</f>
        <v>0</v>
      </c>
      <c r="K4" s="93">
        <f>Table145678[[#This Row],[Costo Personale (€)]]+Table145678[[#This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Table145678[[#This Row],[Costo Totale del Personale (€)]]*(Table145678[[#This Row],[% intensità agevolazione]]+Table145678[[#This Row],[eventuale maggiorazione % intensità agevolazione]])</f>
        <v>0</v>
      </c>
      <c r="Q4" s="131">
        <f>Table145678[[#This Row],[Agevolazione]]*Table145678[[#This Row],[% agovolazioni localizzate nelle Regioni del Mezzogiorno]]</f>
        <v>0</v>
      </c>
      <c r="R4" s="131">
        <f>Table145678[[#This Row],[Agevolazione]]*Table145678[[#This Row],[% agevolazioni in investimenti di cui linea di intervento 022
(minimo 25%)]]</f>
        <v>0</v>
      </c>
      <c r="S4" s="131">
        <f>Table145678[[#This Row],[Agevolazione]]*Table145678[[#This Row],[% agevolazioni in investimenti di cui linea di intervento 023
(minimo 25%)]]</f>
        <v>0</v>
      </c>
      <c r="T4" s="131">
        <f>Table145678[[#This Row],[Agevolazione]]*Table145678[[#This Row],[% agevolazioni in investimenti di cui linea di intervento 006
(50%)]]</f>
        <v>0</v>
      </c>
      <c r="U4" s="131"/>
    </row>
    <row r="5" spans="1:21">
      <c r="A5" s="130" t="s">
        <v>86</v>
      </c>
      <c r="B5" s="94">
        <v>1</v>
      </c>
      <c r="C5" s="94"/>
      <c r="D5" s="94"/>
      <c r="E5" s="89" t="s">
        <v>130</v>
      </c>
      <c r="F5" s="139"/>
      <c r="G5" s="107">
        <v>1720</v>
      </c>
      <c r="H5" s="92">
        <v>55</v>
      </c>
      <c r="I5" s="92">
        <f>Table145678[[#This Row],[Costo standard (€/ora)]]*Table145678[[#This Row],['# Mesi persona]]*Table145678[[#This Row],[Ore/anno]]/12</f>
        <v>0</v>
      </c>
      <c r="J5" s="93">
        <f>Table145678[[#This Row],[Costo Personale (€)]]*0.15</f>
        <v>0</v>
      </c>
      <c r="K5" s="93">
        <f>Table145678[[#This Row],[Costo Personale (€)]]+Table145678[[#This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Table145678[[#This Row],[Costo Totale del Personale (€)]]*(Table145678[[#This Row],[% intensità agevolazione]]+Table145678[[#This Row],[eventuale maggiorazione % intensità agevolazione]])</f>
        <v>0</v>
      </c>
      <c r="Q5" s="131">
        <f>Table145678[[#This Row],[Agevolazione]]*Table145678[[#This Row],[% agovolazioni localizzate nelle Regioni del Mezzogiorno]]</f>
        <v>0</v>
      </c>
      <c r="R5" s="131">
        <f>Table145678[[#This Row],[Agevolazione]]*Table145678[[#This Row],[% agevolazioni in investimenti di cui linea di intervento 022
(minimo 25%)]]</f>
        <v>0</v>
      </c>
      <c r="S5" s="131">
        <f>Table145678[[#This Row],[Agevolazione]]*Table145678[[#This Row],[% agevolazioni in investimenti di cui linea di intervento 023
(minimo 25%)]]</f>
        <v>0</v>
      </c>
      <c r="T5" s="131">
        <f>Table145678[[#This Row],[Agevolazione]]*Table145678[[#This Row],[% agevolazioni in investimenti di cui linea di intervento 006
(50%)]]</f>
        <v>0</v>
      </c>
      <c r="U5" s="131"/>
    </row>
    <row r="6" spans="1:21">
      <c r="A6" s="130" t="s">
        <v>86</v>
      </c>
      <c r="B6" s="94">
        <v>1</v>
      </c>
      <c r="C6" s="94"/>
      <c r="D6" s="94"/>
      <c r="E6" s="89" t="s">
        <v>131</v>
      </c>
      <c r="F6" s="139"/>
      <c r="G6" s="107">
        <v>1720</v>
      </c>
      <c r="H6" s="92">
        <v>33</v>
      </c>
      <c r="I6" s="92">
        <f>Table145678[[#This Row],[Costo standard (€/ora)]]*Table145678[[#This Row],['# Mesi persona]]*Table145678[[#This Row],[Ore/anno]]/12</f>
        <v>0</v>
      </c>
      <c r="J6" s="93">
        <f>Table145678[[#This Row],[Costo Personale (€)]]*0.15</f>
        <v>0</v>
      </c>
      <c r="K6" s="93">
        <f>Table145678[[#This Row],[Costo Personale (€)]]+Table145678[[#This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Table145678[[#This Row],[Costo Totale del Personale (€)]]*(Table145678[[#This Row],[% intensità agevolazione]]+Table145678[[#This Row],[eventuale maggiorazione % intensità agevolazione]])</f>
        <v>0</v>
      </c>
      <c r="Q6" s="131">
        <f>Table145678[[#This Row],[Agevolazione]]*Table145678[[#This Row],[% agovolazioni localizzate nelle Regioni del Mezzogiorno]]</f>
        <v>0</v>
      </c>
      <c r="R6" s="131">
        <f>Table145678[[#This Row],[Agevolazione]]*Table145678[[#This Row],[% agevolazioni in investimenti di cui linea di intervento 022
(minimo 25%)]]</f>
        <v>0</v>
      </c>
      <c r="S6" s="131">
        <f>Table145678[[#This Row],[Agevolazione]]*Table145678[[#This Row],[% agevolazioni in investimenti di cui linea di intervento 023
(minimo 25%)]]</f>
        <v>0</v>
      </c>
      <c r="T6" s="131">
        <f>Table145678[[#This Row],[Agevolazione]]*Table145678[[#This Row],[% agevolazioni in investimenti di cui linea di intervento 006
(50%)]]</f>
        <v>0</v>
      </c>
      <c r="U6" s="131"/>
    </row>
    <row r="7" spans="1:21">
      <c r="A7" s="130" t="s">
        <v>86</v>
      </c>
      <c r="B7" s="94">
        <v>1</v>
      </c>
      <c r="C7" s="94"/>
      <c r="D7" s="94"/>
      <c r="E7" s="89" t="s">
        <v>132</v>
      </c>
      <c r="F7" s="139"/>
      <c r="G7" s="107">
        <v>1720</v>
      </c>
      <c r="H7" s="92">
        <v>29</v>
      </c>
      <c r="I7" s="92">
        <f>Table145678[[#This Row],[Costo standard (€/ora)]]*Table145678[[#This Row],['# Mesi persona]]*Table145678[[#This Row],[Ore/anno]]/12</f>
        <v>0</v>
      </c>
      <c r="J7" s="93">
        <f>Table145678[[#This Row],[Costo Personale (€)]]*0.15</f>
        <v>0</v>
      </c>
      <c r="K7" s="93">
        <f>Table145678[[#This Row],[Costo Personale (€)]]+Table145678[[#This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Table145678[[#This Row],[Costo Totale del Personale (€)]]*(Table145678[[#This Row],[% intensità agevolazione]]+Table145678[[#This Row],[eventuale maggiorazione % intensità agevolazione]])</f>
        <v>0</v>
      </c>
      <c r="Q7" s="131">
        <f>Table145678[[#This Row],[Agevolazione]]*Table145678[[#This Row],[% agovolazioni localizzate nelle Regioni del Mezzogiorno]]</f>
        <v>0</v>
      </c>
      <c r="R7" s="131">
        <f>Table145678[[#This Row],[Agevolazione]]*Table145678[[#This Row],[% agevolazioni in investimenti di cui linea di intervento 022
(minimo 25%)]]</f>
        <v>0</v>
      </c>
      <c r="S7" s="131">
        <f>Table145678[[#This Row],[Agevolazione]]*Table145678[[#This Row],[% agevolazioni in investimenti di cui linea di intervento 023
(minimo 25%)]]</f>
        <v>0</v>
      </c>
      <c r="T7" s="131">
        <f>Table145678[[#This Row],[Agevolazione]]*Table145678[[#This Row],[% agevolazioni in investimenti di cui linea di intervento 006
(50%)]]</f>
        <v>0</v>
      </c>
      <c r="U7" s="131"/>
    </row>
    <row r="8" spans="1:21">
      <c r="A8" s="130" t="s">
        <v>87</v>
      </c>
      <c r="B8" s="94">
        <v>1</v>
      </c>
      <c r="C8" s="94"/>
      <c r="D8" s="94"/>
      <c r="E8" s="89" t="s">
        <v>130</v>
      </c>
      <c r="F8" s="139"/>
      <c r="G8" s="107">
        <v>1720</v>
      </c>
      <c r="H8" s="92">
        <v>55</v>
      </c>
      <c r="I8" s="92">
        <f>Table145678[[#This Row],[Costo standard (€/ora)]]*Table145678[[#This Row],['# Mesi persona]]*Table145678[[#This Row],[Ore/anno]]/12</f>
        <v>0</v>
      </c>
      <c r="J8" s="93">
        <f>Table145678[[#This Row],[Costo Personale (€)]]*0.15</f>
        <v>0</v>
      </c>
      <c r="K8" s="93">
        <f>Table145678[[#This Row],[Costo Personale (€)]]+Table145678[[#This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Table145678[[#This Row],[Costo Totale del Personale (€)]]*(Table145678[[#This Row],[% intensità agevolazione]]+Table145678[[#This Row],[eventuale maggiorazione % intensità agevolazione]])</f>
        <v>0</v>
      </c>
      <c r="Q8" s="131">
        <f>Table145678[[#This Row],[Agevolazione]]*Table145678[[#This Row],[% agovolazioni localizzate nelle Regioni del Mezzogiorno]]</f>
        <v>0</v>
      </c>
      <c r="R8" s="131">
        <f>Table145678[[#This Row],[Agevolazione]]*Table145678[[#This Row],[% agevolazioni in investimenti di cui linea di intervento 022
(minimo 25%)]]</f>
        <v>0</v>
      </c>
      <c r="S8" s="131">
        <f>Table145678[[#This Row],[Agevolazione]]*Table145678[[#This Row],[% agevolazioni in investimenti di cui linea di intervento 023
(minimo 25%)]]</f>
        <v>0</v>
      </c>
      <c r="T8" s="131">
        <f>Table145678[[#This Row],[Agevolazione]]*Table145678[[#This Row],[% agevolazioni in investimenti di cui linea di intervento 006
(50%)]]</f>
        <v>0</v>
      </c>
      <c r="U8" s="131"/>
    </row>
    <row r="9" spans="1:21">
      <c r="A9" s="130" t="s">
        <v>87</v>
      </c>
      <c r="B9" s="94">
        <v>1</v>
      </c>
      <c r="C9" s="94"/>
      <c r="D9" s="94"/>
      <c r="E9" s="89" t="s">
        <v>131</v>
      </c>
      <c r="F9" s="139"/>
      <c r="G9" s="107">
        <v>1720</v>
      </c>
      <c r="H9" s="92">
        <v>33</v>
      </c>
      <c r="I9" s="92">
        <f>Table145678[[#This Row],[Costo standard (€/ora)]]*Table145678[[#This Row],['# Mesi persona]]*Table145678[[#This Row],[Ore/anno]]/12</f>
        <v>0</v>
      </c>
      <c r="J9" s="93">
        <f>Table145678[[#This Row],[Costo Personale (€)]]*0.15</f>
        <v>0</v>
      </c>
      <c r="K9" s="93">
        <f>Table145678[[#This Row],[Costo Personale (€)]]+Table145678[[#This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Table145678[[#This Row],[Costo Totale del Personale (€)]]*(Table145678[[#This Row],[% intensità agevolazione]]+Table145678[[#This Row],[eventuale maggiorazione % intensità agevolazione]])</f>
        <v>0</v>
      </c>
      <c r="Q9" s="131">
        <f>Table145678[[#This Row],[Agevolazione]]*Table145678[[#This Row],[% agovolazioni localizzate nelle Regioni del Mezzogiorno]]</f>
        <v>0</v>
      </c>
      <c r="R9" s="131">
        <f>Table145678[[#This Row],[Agevolazione]]*Table145678[[#This Row],[% agevolazioni in investimenti di cui linea di intervento 022
(minimo 25%)]]</f>
        <v>0</v>
      </c>
      <c r="S9" s="131">
        <f>Table145678[[#This Row],[Agevolazione]]*Table145678[[#This Row],[% agevolazioni in investimenti di cui linea di intervento 023
(minimo 25%)]]</f>
        <v>0</v>
      </c>
      <c r="T9" s="131">
        <f>Table145678[[#This Row],[Agevolazione]]*Table145678[[#This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1</v>
      </c>
      <c r="C10" s="94"/>
      <c r="D10" s="94"/>
      <c r="E10" s="89" t="s">
        <v>132</v>
      </c>
      <c r="F10" s="139"/>
      <c r="G10" s="107">
        <v>1720</v>
      </c>
      <c r="H10" s="92">
        <v>29</v>
      </c>
      <c r="I10" s="92">
        <f>Table145678[[#This Row],[Costo standard (€/ora)]]*Table145678[[#This Row],['# Mesi persona]]*Table145678[[#This Row],[Ore/anno]]/12</f>
        <v>0</v>
      </c>
      <c r="J10" s="93">
        <f>Table145678[[#This Row],[Costo Personale (€)]]*0.15</f>
        <v>0</v>
      </c>
      <c r="K10" s="93">
        <f>Table145678[[#This Row],[Costo Personale (€)]]+Table145678[[#This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Table145678[[#This Row],[Costo Totale del Personale (€)]]*(Table145678[[#This Row],[% intensità agevolazione]]+Table145678[[#This Row],[eventuale maggiorazione % intensità agevolazione]])</f>
        <v>0</v>
      </c>
      <c r="Q10" s="131">
        <f>Table145678[[#This Row],[Agevolazione]]*Table145678[[#This Row],[% agovolazioni localizzate nelle Regioni del Mezzogiorno]]</f>
        <v>0</v>
      </c>
      <c r="R10" s="131">
        <f>Table145678[[#This Row],[Agevolazione]]*Table145678[[#This Row],[% agevolazioni in investimenti di cui linea di intervento 022
(minimo 25%)]]</f>
        <v>0</v>
      </c>
      <c r="S10" s="131">
        <f>Table145678[[#This Row],[Agevolazione]]*Table145678[[#This Row],[% agevolazioni in investimenti di cui linea di intervento 023
(minimo 25%)]]</f>
        <v>0</v>
      </c>
      <c r="T10" s="131">
        <f>Table145678[[#This Row],[Agevolazione]]*Table145678[[#This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130</v>
      </c>
      <c r="F11" s="139"/>
      <c r="G11" s="107">
        <v>1720</v>
      </c>
      <c r="H11" s="92">
        <v>55</v>
      </c>
      <c r="I11" s="92">
        <f>Table145678[[#This Row],[Costo standard (€/ora)]]*Table145678[[#This Row],['# Mesi persona]]*Table145678[[#This Row],[Ore/anno]]/12</f>
        <v>0</v>
      </c>
      <c r="J11" s="93">
        <f>Table145678[[#This Row],[Costo Personale (€)]]*0.15</f>
        <v>0</v>
      </c>
      <c r="K11" s="93">
        <f>Table145678[[#This Row],[Costo Personale (€)]]+Table145678[[#This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Table145678[[#This Row],[Costo Totale del Personale (€)]]*(Table145678[[#This Row],[% intensità agevolazione]]+Table145678[[#This Row],[eventuale maggiorazione % intensità agevolazione]])</f>
        <v>0</v>
      </c>
      <c r="Q11" s="131">
        <f>Table145678[[#This Row],[Agevolazione]]*Table145678[[#This Row],[% agovolazioni localizzate nelle Regioni del Mezzogiorno]]</f>
        <v>0</v>
      </c>
      <c r="R11" s="131">
        <f>Table145678[[#This Row],[Agevolazione]]*Table145678[[#This Row],[% agevolazioni in investimenti di cui linea di intervento 022
(minimo 25%)]]</f>
        <v>0</v>
      </c>
      <c r="S11" s="131">
        <f>Table145678[[#This Row],[Agevolazione]]*Table145678[[#This Row],[% agevolazioni in investimenti di cui linea di intervento 023
(minimo 25%)]]</f>
        <v>0</v>
      </c>
      <c r="T11" s="131">
        <f>Table145678[[#This Row],[Agevolazione]]*Table145678[[#This Row],[% agevolazioni in investimenti di cui linea di intervento 006
(50%)]]</f>
        <v>0</v>
      </c>
      <c r="U11" s="167"/>
    </row>
    <row r="12" spans="1:21">
      <c r="A12" s="130"/>
      <c r="B12" s="94"/>
      <c r="C12" s="94"/>
      <c r="D12" s="94"/>
      <c r="E12" s="89" t="s">
        <v>131</v>
      </c>
      <c r="F12" s="139"/>
      <c r="G12" s="107">
        <v>1720</v>
      </c>
      <c r="H12" s="92">
        <v>33</v>
      </c>
      <c r="I12" s="92">
        <f>Table145678[[#This Row],[Costo standard (€/ora)]]*Table145678[[#This Row],['# Mesi persona]]*Table145678[[#This Row],[Ore/anno]]/12</f>
        <v>0</v>
      </c>
      <c r="J12" s="93">
        <f>Table145678[[#This Row],[Costo Personale (€)]]*0.15</f>
        <v>0</v>
      </c>
      <c r="K12" s="93">
        <f>Table145678[[#This Row],[Costo Personale (€)]]+Table145678[[#This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Table145678[[#This Row],[Costo Totale del Personale (€)]]*(Table145678[[#This Row],[% intensità agevolazione]]+Table145678[[#This Row],[eventuale maggiorazione % intensità agevolazione]])</f>
        <v>0</v>
      </c>
      <c r="Q12" s="131">
        <f>Table145678[[#This Row],[Agevolazione]]*Table145678[[#This Row],[% agovolazioni localizzate nelle Regioni del Mezzogiorno]]</f>
        <v>0</v>
      </c>
      <c r="R12" s="131">
        <f>Table145678[[#This Row],[Agevolazione]]*Table145678[[#This Row],[% agevolazioni in investimenti di cui linea di intervento 022
(minimo 25%)]]</f>
        <v>0</v>
      </c>
      <c r="S12" s="131">
        <f>Table145678[[#This Row],[Agevolazione]]*Table145678[[#This Row],[% agevolazioni in investimenti di cui linea di intervento 023
(minimo 25%)]]</f>
        <v>0</v>
      </c>
      <c r="T12" s="131">
        <f>Table145678[[#This Row],[Agevolazione]]*Table145678[[#This Row],[% agevolazioni in investimenti di cui linea di intervento 006
(50%)]]</f>
        <v>0</v>
      </c>
      <c r="U12" s="167"/>
    </row>
    <row r="13" spans="1:21" ht="16.5" thickBot="1">
      <c r="A13" s="130"/>
      <c r="B13" s="94"/>
      <c r="C13" s="94"/>
      <c r="D13" s="168"/>
      <c r="E13" s="89"/>
      <c r="F13" s="140"/>
      <c r="G13" s="107">
        <v>1720</v>
      </c>
      <c r="H13" s="92">
        <v>29</v>
      </c>
      <c r="I13" s="92">
        <f>Table145678[[#This Row],[Costo standard (€/ora)]]*Table145678[[#This Row],['# Mesi persona]]*Table145678[[#This Row],[Ore/anno]]/12</f>
        <v>0</v>
      </c>
      <c r="J13" s="93">
        <f>Table145678[[#This Row],[Costo Personale (€)]]*0.15</f>
        <v>0</v>
      </c>
      <c r="K13" s="93">
        <f>Table145678[[#This Row],[Costo Personale (€)]]+Table145678[[#This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Table145678[[#This Row],[Costo Totale del Personale (€)]]*(Table145678[[#This Row],[% intensità agevolazione]]+Table145678[[#This Row],[eventuale maggiorazione % intensità agevolazione]])</f>
        <v>0</v>
      </c>
      <c r="Q13" s="131">
        <f>Table145678[[#This Row],[Agevolazione]]*Table145678[[#This Row],[% agovolazioni localizzate nelle Regioni del Mezzogiorno]]</f>
        <v>0</v>
      </c>
      <c r="R13" s="131">
        <f>Table145678[[#This Row],[Agevolazione]]*Table145678[[#This Row],[% agevolazioni in investimenti di cui linea di intervento 022
(minimo 25%)]]</f>
        <v>0</v>
      </c>
      <c r="S13" s="131">
        <f>Table145678[[#This Row],[Agevolazione]]*Table145678[[#This Row],[% agevolazioni in investimenti di cui linea di intervento 023
(minimo 25%)]]</f>
        <v>0</v>
      </c>
      <c r="T13" s="131">
        <f>Table145678[[#This Row],[Agevolazione]]*Table145678[[#This Row],[% agevolazioni in investimenti di cui linea di intervento 006
(50%)]]</f>
        <v>0</v>
      </c>
      <c r="U13" s="167"/>
    </row>
    <row r="14" spans="1:21" ht="16.5" thickBot="1">
      <c r="A14" s="90"/>
      <c r="B14" s="90"/>
      <c r="D14" s="134"/>
      <c r="F14" s="134"/>
      <c r="G14" s="133"/>
      <c r="J14" s="141" t="s">
        <v>141</v>
      </c>
      <c r="K14" s="143">
        <f>SUM(K2:K13)</f>
        <v>0</v>
      </c>
      <c r="O14" s="141" t="s">
        <v>88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44">
        <f>K2+K3+K4</f>
        <v>0</v>
      </c>
      <c r="O16" s="135" t="s">
        <v>85</v>
      </c>
      <c r="P16" s="144">
        <f>P2+P3+P4</f>
        <v>0</v>
      </c>
      <c r="Q16" s="144">
        <f>Q2+Q3+Q4</f>
        <v>0</v>
      </c>
      <c r="R16" s="144">
        <f>R2+R3+R4</f>
        <v>0</v>
      </c>
      <c r="S16" s="144">
        <f>S2+S3+S4</f>
        <v>0</v>
      </c>
      <c r="T16" s="144">
        <f>T2+T3+T4</f>
        <v>0</v>
      </c>
    </row>
    <row r="17" spans="1:21">
      <c r="J17" s="135" t="s">
        <v>86</v>
      </c>
      <c r="K17" s="144">
        <f>K5+K6+K7</f>
        <v>0</v>
      </c>
      <c r="O17" s="135" t="s">
        <v>86</v>
      </c>
      <c r="P17" s="144">
        <f>P5+P6+P7</f>
        <v>0</v>
      </c>
      <c r="Q17" s="144">
        <f>Q5+Q6+Q7</f>
        <v>0</v>
      </c>
      <c r="R17" s="144">
        <f>R5+R6+R7</f>
        <v>0</v>
      </c>
      <c r="S17" s="144">
        <f>S5+S6+S7</f>
        <v>0</v>
      </c>
      <c r="T17" s="144">
        <f>T5+T6+T7</f>
        <v>0</v>
      </c>
    </row>
    <row r="18" spans="1:21">
      <c r="J18" s="135" t="s">
        <v>87</v>
      </c>
      <c r="K18" s="144">
        <f>K8+K9+K10</f>
        <v>0</v>
      </c>
      <c r="O18" s="135" t="s">
        <v>87</v>
      </c>
      <c r="P18" s="144">
        <f>P8+P9+P10</f>
        <v>0</v>
      </c>
      <c r="Q18" s="144">
        <f>Q8+Q9+Q10</f>
        <v>0</v>
      </c>
      <c r="R18" s="144">
        <f>R8+R9+R10</f>
        <v>0</v>
      </c>
      <c r="S18" s="144">
        <f>S8+S9+S10</f>
        <v>0</v>
      </c>
      <c r="T18" s="144">
        <f>T8+T9+T10</f>
        <v>0</v>
      </c>
    </row>
    <row r="19" spans="1:21">
      <c r="J19" s="135"/>
      <c r="K19" s="144">
        <f>K11+K12+K13</f>
        <v>0</v>
      </c>
      <c r="O19" s="135"/>
      <c r="P19" s="144">
        <f>P11+P12+P13</f>
        <v>0</v>
      </c>
      <c r="Q19" s="144">
        <f>Q11+Q12+Q13</f>
        <v>0</v>
      </c>
      <c r="R19" s="144">
        <f>R11+R12+R13</f>
        <v>0</v>
      </c>
      <c r="S19" s="144">
        <f>S11+S12+S13</f>
        <v>0</v>
      </c>
      <c r="T19" s="144">
        <f>T11+T12+T13</f>
        <v>0</v>
      </c>
    </row>
    <row r="21" spans="1:21" ht="75">
      <c r="A21" s="124" t="s">
        <v>135</v>
      </c>
      <c r="B21" s="124" t="s">
        <v>136</v>
      </c>
      <c r="C21" s="124" t="s">
        <v>137</v>
      </c>
      <c r="D21" s="91"/>
      <c r="H21" s="123" t="s">
        <v>111</v>
      </c>
      <c r="I21" s="123" t="s">
        <v>112</v>
      </c>
      <c r="J21" s="123" t="s">
        <v>121</v>
      </c>
      <c r="K21" s="123" t="s">
        <v>122</v>
      </c>
      <c r="L21" s="124" t="s">
        <v>134</v>
      </c>
      <c r="M21" s="124" t="s">
        <v>126</v>
      </c>
      <c r="N21" s="124" t="s">
        <v>127</v>
      </c>
      <c r="O21" s="125" t="s">
        <v>128</v>
      </c>
      <c r="P21" s="125" t="s">
        <v>138</v>
      </c>
      <c r="Q21" s="125" t="s">
        <v>139</v>
      </c>
      <c r="R21" s="125" t="s">
        <v>145</v>
      </c>
      <c r="S21" s="125" t="s">
        <v>146</v>
      </c>
      <c r="T21" s="125" t="s">
        <v>147</v>
      </c>
    </row>
    <row r="22" spans="1:21">
      <c r="A22" s="127" t="s">
        <v>85</v>
      </c>
      <c r="B22" s="127">
        <v>1</v>
      </c>
      <c r="C22" s="127"/>
      <c r="D22" s="129"/>
      <c r="H22" s="145">
        <v>0</v>
      </c>
      <c r="I22" s="145">
        <v>0</v>
      </c>
      <c r="J22" s="145">
        <v>0</v>
      </c>
      <c r="K22" s="145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45">
        <f>K22*(B22+C22)</f>
        <v>0</v>
      </c>
      <c r="Q22" s="145">
        <f>P22*L22</f>
        <v>0</v>
      </c>
      <c r="R22" s="145">
        <f>P22*M22</f>
        <v>0</v>
      </c>
      <c r="S22" s="145">
        <f>P22*N22</f>
        <v>0</v>
      </c>
      <c r="T22" s="145">
        <f>P22*O22</f>
        <v>0</v>
      </c>
      <c r="U22" s="129"/>
    </row>
    <row r="23" spans="1:21">
      <c r="A23" s="127" t="s">
        <v>86</v>
      </c>
      <c r="B23" s="127">
        <v>1</v>
      </c>
      <c r="C23" s="127"/>
      <c r="D23" s="129"/>
      <c r="H23" s="145">
        <v>0</v>
      </c>
      <c r="I23" s="145">
        <v>0</v>
      </c>
      <c r="J23" s="145">
        <v>0</v>
      </c>
      <c r="K23" s="145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45">
        <f>K23*(B23+C23)</f>
        <v>0</v>
      </c>
      <c r="Q23" s="145">
        <f>P23*L23</f>
        <v>0</v>
      </c>
      <c r="R23" s="145">
        <f t="shared" ref="R23:R25" si="2">P23*M23</f>
        <v>0</v>
      </c>
      <c r="S23" s="145">
        <f t="shared" ref="S23:S25" si="3">P23*N23</f>
        <v>0</v>
      </c>
      <c r="T23" s="145">
        <f t="shared" ref="T23:T25" si="4">P23*O23</f>
        <v>0</v>
      </c>
      <c r="U23" s="129"/>
    </row>
    <row r="24" spans="1:21">
      <c r="A24" s="127" t="s">
        <v>87</v>
      </c>
      <c r="B24" s="127">
        <v>1</v>
      </c>
      <c r="C24" s="127"/>
      <c r="D24" s="129"/>
      <c r="H24" s="145">
        <v>0</v>
      </c>
      <c r="I24" s="145">
        <v>0</v>
      </c>
      <c r="J24" s="145">
        <v>0</v>
      </c>
      <c r="K24" s="145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45">
        <f>K24*(B24+C24)</f>
        <v>0</v>
      </c>
      <c r="Q24" s="145">
        <f>P24*L24</f>
        <v>0</v>
      </c>
      <c r="R24" s="145">
        <f t="shared" si="2"/>
        <v>0</v>
      </c>
      <c r="S24" s="145">
        <f t="shared" si="3"/>
        <v>0</v>
      </c>
      <c r="T24" s="145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141</v>
      </c>
      <c r="K26" s="133">
        <f>SUM(K22:K25)</f>
        <v>0</v>
      </c>
      <c r="O26" s="134" t="s">
        <v>88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148</v>
      </c>
      <c r="N28" t="s">
        <v>150</v>
      </c>
    </row>
    <row r="29" spans="1:21">
      <c r="J29" s="135" t="s">
        <v>85</v>
      </c>
      <c r="K29" s="144">
        <f>K22+K16</f>
        <v>0</v>
      </c>
      <c r="O29" s="135" t="s">
        <v>85</v>
      </c>
      <c r="P29" s="144">
        <f t="shared" ref="P29:T32" si="5">P22+P16</f>
        <v>0</v>
      </c>
      <c r="Q29" s="144">
        <f t="shared" si="5"/>
        <v>0</v>
      </c>
      <c r="R29" s="144">
        <f t="shared" si="5"/>
        <v>0</v>
      </c>
      <c r="S29" s="144">
        <f t="shared" si="5"/>
        <v>0</v>
      </c>
      <c r="T29" s="144">
        <f t="shared" si="5"/>
        <v>0</v>
      </c>
    </row>
    <row r="30" spans="1:21">
      <c r="J30" s="135" t="s">
        <v>86</v>
      </c>
      <c r="K30" s="144">
        <f>K23+K17</f>
        <v>0</v>
      </c>
      <c r="O30" s="135" t="s">
        <v>86</v>
      </c>
      <c r="P30" s="144">
        <f t="shared" si="5"/>
        <v>0</v>
      </c>
      <c r="Q30" s="144">
        <f t="shared" si="5"/>
        <v>0</v>
      </c>
      <c r="R30" s="144">
        <f t="shared" si="5"/>
        <v>0</v>
      </c>
      <c r="S30" s="144">
        <f t="shared" si="5"/>
        <v>0</v>
      </c>
      <c r="T30" s="144">
        <f t="shared" si="5"/>
        <v>0</v>
      </c>
    </row>
    <row r="31" spans="1:21">
      <c r="J31" s="135" t="s">
        <v>87</v>
      </c>
      <c r="K31" s="144">
        <f>K24+K18</f>
        <v>0</v>
      </c>
      <c r="O31" s="135" t="s">
        <v>87</v>
      </c>
      <c r="P31" s="144">
        <f t="shared" si="5"/>
        <v>0</v>
      </c>
      <c r="Q31" s="144">
        <f t="shared" si="5"/>
        <v>0</v>
      </c>
      <c r="R31" s="144">
        <f t="shared" si="5"/>
        <v>0</v>
      </c>
      <c r="S31" s="144">
        <f t="shared" si="5"/>
        <v>0</v>
      </c>
      <c r="T31" s="144">
        <f t="shared" si="5"/>
        <v>0</v>
      </c>
    </row>
    <row r="32" spans="1:21">
      <c r="J32" s="135"/>
      <c r="K32" s="144">
        <f>K25+K19</f>
        <v>0</v>
      </c>
      <c r="O32" s="135"/>
      <c r="P32" s="144">
        <f t="shared" si="5"/>
        <v>0</v>
      </c>
      <c r="Q32" s="144">
        <f t="shared" si="5"/>
        <v>0</v>
      </c>
      <c r="R32" s="144">
        <f t="shared" si="5"/>
        <v>0</v>
      </c>
      <c r="S32" s="144">
        <f t="shared" si="5"/>
        <v>0</v>
      </c>
      <c r="T32" s="144">
        <f t="shared" si="5"/>
        <v>0</v>
      </c>
    </row>
    <row r="34" spans="8:33">
      <c r="J34" s="134" t="s">
        <v>141</v>
      </c>
      <c r="K34" s="133">
        <f>SUM(K29:K33)</f>
        <v>0</v>
      </c>
      <c r="O34" s="134" t="s">
        <v>88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3">
      <c r="J35" s="137" t="s">
        <v>149</v>
      </c>
      <c r="K35" s="133">
        <f>K26+K14</f>
        <v>0</v>
      </c>
    </row>
    <row r="37" spans="8:33">
      <c r="H37" s="175" t="s">
        <v>85</v>
      </c>
      <c r="I37" s="175"/>
      <c r="J37" s="175"/>
      <c r="K37" s="175"/>
      <c r="L37" s="175"/>
      <c r="M37" s="175"/>
      <c r="N37" s="175" t="s">
        <v>86</v>
      </c>
      <c r="O37" s="175"/>
      <c r="P37" s="175"/>
      <c r="Q37" s="175"/>
      <c r="R37" s="175"/>
      <c r="S37" s="175"/>
      <c r="T37" s="175"/>
      <c r="U37" s="175" t="s">
        <v>87</v>
      </c>
      <c r="V37" s="175"/>
      <c r="W37" s="175"/>
      <c r="X37" s="175"/>
      <c r="Y37" s="175"/>
      <c r="Z37" s="175"/>
      <c r="AA37" s="175"/>
      <c r="AB37" s="174" t="s">
        <v>88</v>
      </c>
      <c r="AC37" s="174"/>
      <c r="AD37" s="174"/>
      <c r="AE37" s="174"/>
      <c r="AF37" s="174"/>
      <c r="AG37" s="174"/>
    </row>
    <row r="38" spans="8:33" ht="105">
      <c r="H38" s="110" t="s">
        <v>89</v>
      </c>
      <c r="I38" s="111" t="s">
        <v>107</v>
      </c>
      <c r="J38" s="110" t="s">
        <v>90</v>
      </c>
      <c r="K38" s="110" t="s">
        <v>91</v>
      </c>
      <c r="L38" s="110" t="s">
        <v>92</v>
      </c>
      <c r="M38" s="110" t="s">
        <v>93</v>
      </c>
      <c r="N38" s="110" t="s">
        <v>89</v>
      </c>
      <c r="O38" s="111" t="s">
        <v>140</v>
      </c>
      <c r="P38" s="110" t="s">
        <v>90</v>
      </c>
      <c r="Q38" s="110" t="s">
        <v>91</v>
      </c>
      <c r="R38" s="110" t="s">
        <v>92</v>
      </c>
      <c r="S38" s="110" t="s">
        <v>93</v>
      </c>
      <c r="T38" s="110" t="s">
        <v>94</v>
      </c>
      <c r="U38" s="110" t="s">
        <v>89</v>
      </c>
      <c r="V38" s="111" t="s">
        <v>140</v>
      </c>
      <c r="W38" s="110" t="s">
        <v>90</v>
      </c>
      <c r="X38" s="110" t="s">
        <v>91</v>
      </c>
      <c r="Y38" s="110" t="s">
        <v>92</v>
      </c>
      <c r="Z38" s="110" t="s">
        <v>93</v>
      </c>
      <c r="AA38" s="110" t="s">
        <v>94</v>
      </c>
      <c r="AB38" s="117" t="s">
        <v>95</v>
      </c>
      <c r="AC38" s="117" t="s">
        <v>108</v>
      </c>
      <c r="AD38" s="117" t="s">
        <v>90</v>
      </c>
      <c r="AE38" s="117" t="s">
        <v>91</v>
      </c>
      <c r="AF38" s="117" t="s">
        <v>92</v>
      </c>
      <c r="AG38" s="117" t="s">
        <v>93</v>
      </c>
    </row>
    <row r="39" spans="8:33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1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1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H39+N39+U39</f>
        <v>0</v>
      </c>
      <c r="AC39" s="144">
        <f>H39*I39+N39*O39+U39*V39</f>
        <v>0</v>
      </c>
      <c r="AD39" s="144">
        <f>J39+P39+W39</f>
        <v>0</v>
      </c>
      <c r="AE39" s="144">
        <f>K39+Q39+X39</f>
        <v>0</v>
      </c>
      <c r="AF39" s="144">
        <f>L39+R39+Y39</f>
        <v>0</v>
      </c>
      <c r="AG39" s="144">
        <f>M39+S39+Z39</f>
        <v>0</v>
      </c>
    </row>
  </sheetData>
  <mergeCells count="4">
    <mergeCell ref="H37:M37"/>
    <mergeCell ref="N37:T37"/>
    <mergeCell ref="U37:AA37"/>
    <mergeCell ref="AB37:AG37"/>
  </mergeCells>
  <dataValidations count="2">
    <dataValidation type="decimal" allowBlank="1" showInputMessage="1" showErrorMessage="1" sqref="V37 O37 H37:H38 I37 J37:N38 P37:S38 U37:U38 W37:Z38 AC37 AD37:AG38 AB37:AB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8" t="s">
        <v>21</v>
      </c>
      <c r="D3" s="178"/>
      <c r="E3" s="178"/>
      <c r="F3" s="178"/>
      <c r="G3" s="179" t="s">
        <v>28</v>
      </c>
      <c r="H3" s="179"/>
      <c r="I3" s="179"/>
      <c r="J3" s="179"/>
      <c r="K3" s="180" t="s">
        <v>29</v>
      </c>
      <c r="L3" s="180"/>
      <c r="T3" s="176" t="s">
        <v>30</v>
      </c>
      <c r="U3" s="176"/>
      <c r="V3" s="177" t="s">
        <v>31</v>
      </c>
      <c r="W3" s="177"/>
      <c r="X3" s="177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6" t="str">
        <f t="shared" ref="T26:X26" si="4">T3</f>
        <v>Cost in the South</v>
      </c>
      <c r="U26" s="176">
        <f t="shared" si="4"/>
        <v>0</v>
      </c>
      <c r="V26" s="177" t="str">
        <f t="shared" si="4"/>
        <v>% Costs by intervention field</v>
      </c>
      <c r="W26" s="177">
        <f t="shared" si="4"/>
        <v>0</v>
      </c>
      <c r="X26" s="177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7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7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7.5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7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7.5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7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customXml/itemProps2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Claudia Raimondi</cp:lastModifiedBy>
  <cp:revision/>
  <dcterms:created xsi:type="dcterms:W3CDTF">2022-05-02T08:24:30Z</dcterms:created>
  <dcterms:modified xsi:type="dcterms:W3CDTF">2024-12-16T16:31:08Z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