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3\CONSIP\SDAPA\TERMICO-ELETTRICO\Offerta economica\ALL. 14 NEW NEW\"/>
    </mc:Choice>
  </mc:AlternateContent>
  <xr:revisionPtr revIDLastSave="0" documentId="13_ncr:1_{DCFB5121-7F9D-4A7E-AEB4-0B7A2ACEC64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fferta economica L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" l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 l="1"/>
  <c r="F5" i="2"/>
  <c r="F6" i="2"/>
  <c r="G6" i="2" s="1"/>
  <c r="P6" i="2"/>
  <c r="F7" i="2"/>
  <c r="G7" i="2" s="1"/>
  <c r="P7" i="2"/>
  <c r="F8" i="2"/>
  <c r="G8" i="2" s="1"/>
  <c r="P8" i="2"/>
  <c r="F9" i="2"/>
  <c r="G9" i="2" s="1"/>
  <c r="P9" i="2"/>
  <c r="F10" i="2"/>
  <c r="G10" i="2" s="1"/>
  <c r="P10" i="2"/>
  <c r="F11" i="2"/>
  <c r="G11" i="2" s="1"/>
  <c r="P11" i="2"/>
  <c r="F12" i="2"/>
  <c r="G12" i="2" s="1"/>
  <c r="P12" i="2"/>
  <c r="F13" i="2"/>
  <c r="G13" i="2" s="1"/>
  <c r="P13" i="2"/>
  <c r="F14" i="2"/>
  <c r="G14" i="2" s="1"/>
  <c r="P14" i="2"/>
  <c r="F15" i="2"/>
  <c r="G15" i="2" s="1"/>
  <c r="P15" i="2"/>
  <c r="F16" i="2"/>
  <c r="G16" i="2" s="1"/>
  <c r="P16" i="2"/>
  <c r="F17" i="2"/>
  <c r="G17" i="2" s="1"/>
  <c r="P17" i="2"/>
  <c r="F18" i="2"/>
  <c r="G18" i="2" s="1"/>
  <c r="P18" i="2"/>
  <c r="F19" i="2"/>
  <c r="G19" i="2" s="1"/>
  <c r="P19" i="2"/>
  <c r="F20" i="2"/>
  <c r="G20" i="2" s="1"/>
  <c r="P20" i="2"/>
  <c r="F21" i="2"/>
  <c r="G21" i="2" s="1"/>
  <c r="F22" i="2"/>
  <c r="G22" i="2" s="1"/>
  <c r="F23" i="2"/>
  <c r="G23" i="2" s="1"/>
  <c r="P21" i="2"/>
  <c r="F24" i="2"/>
  <c r="G24" i="2" s="1"/>
  <c r="P22" i="2"/>
  <c r="F25" i="2"/>
  <c r="G25" i="2" s="1"/>
  <c r="P23" i="2"/>
  <c r="F26" i="2"/>
  <c r="G26" i="2" s="1"/>
  <c r="P24" i="2"/>
  <c r="F27" i="2"/>
  <c r="G27" i="2" s="1"/>
  <c r="P25" i="2"/>
  <c r="F28" i="2"/>
  <c r="G28" i="2" s="1"/>
  <c r="F29" i="2"/>
  <c r="G29" i="2" s="1"/>
  <c r="P26" i="2"/>
  <c r="F30" i="2"/>
  <c r="G30" i="2" s="1"/>
  <c r="P27" i="2"/>
  <c r="F31" i="2"/>
  <c r="G31" i="2" s="1"/>
  <c r="P28" i="2"/>
  <c r="F32" i="2"/>
  <c r="G32" i="2" s="1"/>
  <c r="P29" i="2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G40" i="2"/>
  <c r="P30" i="2" l="1"/>
  <c r="B49" i="2" s="1"/>
  <c r="B64" i="2" s="1"/>
  <c r="G5" i="2"/>
  <c r="G41" i="2" s="1"/>
  <c r="B48" i="2" s="1"/>
  <c r="B63" i="2" s="1"/>
  <c r="F41" i="2"/>
  <c r="P5" i="2"/>
  <c r="B65" i="2" l="1"/>
  <c r="B68" i="2" s="1"/>
</calcChain>
</file>

<file path=xl/sharedStrings.xml><?xml version="1.0" encoding="utf-8"?>
<sst xmlns="http://schemas.openxmlformats.org/spreadsheetml/2006/main" count="213" uniqueCount="175">
  <si>
    <t>Valore complessivo offerto (comprensivo dei costi della  sicurezza e dei costi della manodopera del servizio di presidio del .O.E.)</t>
  </si>
  <si>
    <t>Servizio di supporto al gestore- Ribasso [%] utile di impresa più spese generali sul costo della manodopera del servizio di presidio (28,70% del costo della manodopera)</t>
  </si>
  <si>
    <t>Manutenzione straordinaria Elettrico (pari al massimo il 30% della base d'asta totale) - Base d'asta riferita ai prezzari regionali e ove non esistenti al Listino nazionale DEI IMPIANTI TECNOLOGICI [€</t>
  </si>
  <si>
    <t>Servizio di supporto al gestore - Base d'asta: utile di impresa più spese generali sul costo della manodopera del servizio di presidio (28,70% del costo della manodopera)</t>
  </si>
  <si>
    <t>Servizio di supporto al gestore - Base d'asta: costo della manodopera (non ribassabile)</t>
  </si>
  <si>
    <t>Totale</t>
  </si>
  <si>
    <t>€/mq sup. netta/anno</t>
  </si>
  <si>
    <t>Manutenzione Impianto di irrigazione automatico esterno, determinato sulla base della superficie netta irrigata</t>
  </si>
  <si>
    <t>Impianto di irrigazione automatico esterno</t>
  </si>
  <si>
    <t>€/impianto di sollevamento/ anno</t>
  </si>
  <si>
    <t>Manutenzione Impianto di smaltimento acque reflue, determinato sulla base del numero di impianti di sollevamento</t>
  </si>
  <si>
    <t>Impianto di smaltimento acque reflue</t>
  </si>
  <si>
    <t>Manutenzione Utenze terminali e apparecchiature/ accessori bagno</t>
  </si>
  <si>
    <t>Terminali idrico sanitari e apparecchiature/accessori bagno</t>
  </si>
  <si>
    <t>€/mq pannelli/anno</t>
  </si>
  <si>
    <t>Manutenzione Impianto solare termico per ACS, determinato sulla base della superficie dei pannelli come da schede produttore</t>
  </si>
  <si>
    <t>Impianto solare termico per ACS</t>
  </si>
  <si>
    <t>€/generatore ACS/anno</t>
  </si>
  <si>
    <t>Manutenzione Sistemi autonomi di produzione acqua calda sanitaria, determinato sulla base del numero di generatori di ACS</t>
  </si>
  <si>
    <t>Sistemi autonomi di produzione acqua calda sanitaria</t>
  </si>
  <si>
    <t>€/impianto/ anno</t>
  </si>
  <si>
    <t>Manutenzione Impianto di trattamento delle acque, determinato sulla base del numero di impianti</t>
  </si>
  <si>
    <t>Impianto di trattamento delle acque</t>
  </si>
  <si>
    <t>€/mq sup. lorda/anno</t>
  </si>
  <si>
    <t>Manutenzione Impianto di adduzione e distribuzione idrico sanitaria, determinato sulla base della superficie lorda dell'immobile</t>
  </si>
  <si>
    <t>Impianto di adduzione e distribuzione idrico sanitaria</t>
  </si>
  <si>
    <t>€/centrale/ anno</t>
  </si>
  <si>
    <t>Manutenzione delle Centrali idriche, comprensiva di tutti gli apparati e accessori, determinato sulla base del numero delle centrali</t>
  </si>
  <si>
    <t>Centrali idriche</t>
  </si>
  <si>
    <t>€/mq sup lorda/anno</t>
  </si>
  <si>
    <t>Manutenzione dell'Impianto di ricezione segnali, comprensiva di tutti gli apparati e accessori, determinato sulla base della superfice lorda dell'immobile</t>
  </si>
  <si>
    <t>Impianto di ricezione segnali</t>
  </si>
  <si>
    <t>Manutenzione dell'impianto comprensivo di tutti gli accessori determinato sulla base della superficie totale dei pannelli come da schede produttore</t>
  </si>
  <si>
    <t>Impianto solare termico per ACS e riscaldamento</t>
  </si>
  <si>
    <t>Manutenzione dell'Impianto telefonico e videocitofonico, comprensiva di tutti gli apparati e accessori, determinato sulla base della superfice lorda dell'immobile</t>
  </si>
  <si>
    <t>Impianto telefonico e videocitofonico</t>
  </si>
  <si>
    <t>€/mq sup. netta servita/anno</t>
  </si>
  <si>
    <t>Manutenzione delle Unità a prevalente scambio termico radiativo comprensivo di tutti gli accessori determinato sulla base della superficie netta servita riscaldata</t>
  </si>
  <si>
    <t>Unità a prevalente scambio termico radiativo</t>
  </si>
  <si>
    <t>Manutenzione dell'Impianto di trasmissione dati, comprensiva di tutti gli apparati e accessori, determinato sulla base della superfice lorda dell'immobile</t>
  </si>
  <si>
    <t>Impianto di trasmissione dati</t>
  </si>
  <si>
    <t>€/ora di funzionamento/anno</t>
  </si>
  <si>
    <t>Cogeneratore oltre 500 kWt</t>
  </si>
  <si>
    <t>Manutenzione dell'Impianto interfonico e diffusione sonora (ad esclusione della diffusione sonora antincendio trattata in voce dedicata nell'impianto antincendio), comprensiva di tutti gli apparati e accessori, determinato sulla base della superfice lorda dell'immobile</t>
  </si>
  <si>
    <t>Impianto interfonico e diffusione sonora</t>
  </si>
  <si>
    <t>Cogeneratore da 115 a 500 kWt</t>
  </si>
  <si>
    <t>Manutenzione delle centrali di cogenerazione, comprensivo di tutti gli accessori determinato sulla base delle ore di funzionamento degli impianti per taglia di potenza (valori di targa in kWt)</t>
  </si>
  <si>
    <t>Cogeneratore fino a 115 kWt</t>
  </si>
  <si>
    <t>€/dissuasore/anno</t>
  </si>
  <si>
    <t>Manutenzione di Dissuasori mobili a scomparsa, comprensiva di tutti gli apparati e accessori, determinato sulla base del numero di dissuasori</t>
  </si>
  <si>
    <t>Dissuasori mobili a scomparsa</t>
  </si>
  <si>
    <t>€/impianto trattamento /anno</t>
  </si>
  <si>
    <t>Manutenzione dell'impianto comprensivo di tutti gli accessori determinato sulla base del numero degli impianti di trattamento dell'acqua</t>
  </si>
  <si>
    <t>Impianti di trattamento dell'acqua</t>
  </si>
  <si>
    <t>€/passo carrabile/anno</t>
  </si>
  <si>
    <t>Manutenzione di Passi carrabili motorizzati (cancelli, barriere veicolari, ecc.), comprensiva di tutti gli apparati e accessori, determinato sulla base del numero di passi carrabili</t>
  </si>
  <si>
    <t>Passi carrabili motorizzati</t>
  </si>
  <si>
    <t>€/bruciatore/ anno</t>
  </si>
  <si>
    <t>Manutenzione dell'impianto comprensivo di tutti gli accessori determinato sulla base del numero Bruciatori (sono computati i soli bruciatori non incorporati nei generatori di calore di cui alle voci RIS-ORD1)</t>
  </si>
  <si>
    <t>Bruciatori</t>
  </si>
  <si>
    <t>€/accesso pedonale/anno</t>
  </si>
  <si>
    <t>Manutenzione degli Accessi pedonali esterni e/o interni motorizzati (porte automatiche, bussole, ecc.), comprensiva di tutti gli apparati e accessori, determinato sulla base del numero di accessi</t>
  </si>
  <si>
    <t>Accessi pedonali esterni e/o interni motorizzati</t>
  </si>
  <si>
    <t>€/serbatoio/ anno</t>
  </si>
  <si>
    <t>Manutenzione dell'impianto comprensivo di tutti gli accessori determinato sulla base del numero di serbatoi</t>
  </si>
  <si>
    <t>Serbatoi per combustibile liquido</t>
  </si>
  <si>
    <t>€/metal detector/anno</t>
  </si>
  <si>
    <t>Manutenzione dei Metal detector, comprensiva di tutti gli apparati e accessori, determinato sulla base del numero di unità</t>
  </si>
  <si>
    <t>Metal detector</t>
  </si>
  <si>
    <t>€/generatore/ anno</t>
  </si>
  <si>
    <t>Extraprezzo per generatori di calore olio diatermico</t>
  </si>
  <si>
    <t>€/varco/anno</t>
  </si>
  <si>
    <t>Manutenzione dei Varchi pedonali (tornelli, barriere fisiche e varchi, ecc.), comprensiva di tutti gli apparati e accessori, determinato sulla base del numero di varchi</t>
  </si>
  <si>
    <t>Varchi pedonali</t>
  </si>
  <si>
    <t>Generatori di calore oltre i 1162 kW</t>
  </si>
  <si>
    <t>€/unità/anno</t>
  </si>
  <si>
    <t>Generatori di calore da 350 a 1162 kW</t>
  </si>
  <si>
    <t>Generatori di calore da 116 a 350 kW</t>
  </si>
  <si>
    <t>Manutenzione dell'Impianto fotovoltaico e di tutti gli accessori determinato sulla base della superficie netta dei pannelli come da schede produttore</t>
  </si>
  <si>
    <t>Impianto fotovoltaico</t>
  </si>
  <si>
    <t>Generatori di calore da 35 a 116 kW</t>
  </si>
  <si>
    <t>€/palo/anno</t>
  </si>
  <si>
    <t>Manutenzione dell'Impianto di illuminazione esterna e di tutti gli accessori determinato sulla base del numero di pali</t>
  </si>
  <si>
    <t>Impianto di illuminazione esterna</t>
  </si>
  <si>
    <t>Manutenzione delle centrali termiche, comprensiva di tutte le apparecchiature, determinato sulla base del numero dei Generatori di calore presenti per taglia di potenza (valori di targa in kW)</t>
  </si>
  <si>
    <t>Generatori di calore fino a 35 kW</t>
  </si>
  <si>
    <t>Manutenzione dell'Impianto di protezione contro le scariche atmosferiche e di tutti gli accessori determinato sulla base della superficie lorda dell'immobile</t>
  </si>
  <si>
    <t>Impianto di protezione contro le scariche atmosferiche</t>
  </si>
  <si>
    <t>Manutenzione dell'impianto comprensivo di tutti gli accessori determinato sulla base del numero di Unità</t>
  </si>
  <si>
    <t>Unità di Trattamento Aria (U.T.A.)</t>
  </si>
  <si>
    <t>Manutenzione dell'Impianto di terra comprensivo di tutti gli accessori determinato sulla base della superficie lorda dell'immobile</t>
  </si>
  <si>
    <t>Impianto di terra</t>
  </si>
  <si>
    <t>Manutenzione dell'impianto comprensivo di tutti gli accessori determinato sulla base della superficie netta dei pannelli come da schede produttore</t>
  </si>
  <si>
    <t>Impianto Solar Cooling</t>
  </si>
  <si>
    <t>€/gruppo di continuità/anno</t>
  </si>
  <si>
    <t>Gruppi di continuità  oltre i 160 kVA</t>
  </si>
  <si>
    <t>€/gruppo frigo/anno</t>
  </si>
  <si>
    <t>Manutenzione dell'impianto comprensivo di tutti gli accessori determinato sulla base del numero di Gruppo frigorifero/Pompa di calore ad assorbimento</t>
  </si>
  <si>
    <t>Gruppo frigorifero/Pompa di calore ad assorbimento</t>
  </si>
  <si>
    <t>Gruppi di continuità da 101 kVA a 160 kVA</t>
  </si>
  <si>
    <t>Manutenzione dell'impianto comprensivo di tutti gli accessori determinato sulla base del numero di Gruppo frigorifero/Pompa di calore centrifugo</t>
  </si>
  <si>
    <t>Gruppo frigorifero/Pompa di calore centrifugo</t>
  </si>
  <si>
    <t>Gruppi di continuità da 61 kVA a 100 kVA</t>
  </si>
  <si>
    <t>Manutenzione dell'impianto comprensivo di tutti gli accessori determinato sulla base del numero di Gruppo frigorifero/Pompa di calore con compressore a vite</t>
  </si>
  <si>
    <t>Gruppo frigorifero/Pompa di calore con compressore a vite</t>
  </si>
  <si>
    <t>Gruppi di continuità da 11 kVA a 60 kVA</t>
  </si>
  <si>
    <t>Manutenzione delle Unità autonome comprensivo di tutti gli accessori determinato sulla base del numero di unità interne</t>
  </si>
  <si>
    <t>Unità per il condizionamento dell'aria o Split</t>
  </si>
  <si>
    <t>Manutenzione dei Gruppi di continuità comprensiva di tutte le apparecchiature, determinato sulla base del numero di Gruppi di continuità presenti per taglia di potenza  (valore di targa in kVA)</t>
  </si>
  <si>
    <t>Gruppi di continuità fino a 10 kVA</t>
  </si>
  <si>
    <t>Manutenzione delle Unità a prevalente scambio termico convettivo forzata comprensivo di tutti gli accessori determinato sulla base del numero di terminali</t>
  </si>
  <si>
    <t>Unità a prevalente scambio termico convettivo forzata</t>
  </si>
  <si>
    <t>€/gruppo elettrogeno/anno</t>
  </si>
  <si>
    <t>Gruppi elettrogeno potenza nominale  oltre 1000 kVA</t>
  </si>
  <si>
    <t>Manutenzione delle Unità a prevalente scambio termico convettivo naturale comprensivo di tutti gli accessori determinato sulla base del numero di terminali</t>
  </si>
  <si>
    <t>Unità a prevalente scambio termico convettivo naturale</t>
  </si>
  <si>
    <t>Gruppi elettrogeno potenza nominale da 801 kVA a 1000 kVA</t>
  </si>
  <si>
    <t>€/mq sup.lorda/ anno</t>
  </si>
  <si>
    <t>Manutenzione dell'impianto comprensivo di tutti gli accessori determinato sulla base della superficie lorda dell'immobile</t>
  </si>
  <si>
    <t>Distribuzione impianti per la climatizzazione</t>
  </si>
  <si>
    <t>Gruppi elettrogeni potenza nominale da 501 kVA a 800 kVA</t>
  </si>
  <si>
    <t>€/scambiatore/anno</t>
  </si>
  <si>
    <t>Scambiatori di calore (piastre e fascio tubiero) superiore a 1000 kW</t>
  </si>
  <si>
    <t>Manutenzione dei Gruppi elettrogeni, comprensiva di tutte le apparecchiature, determinato sulla base del numero di Gruppi elettrogeni presenti per taglia di potenza (valore di targa in kVA)</t>
  </si>
  <si>
    <t>Gruppi elettrogeni potenza nominale fino a 500 kVA</t>
  </si>
  <si>
    <t>Scambiatori di calore (piastre e fascio tubiero) da 201 kW a 1000 kW</t>
  </si>
  <si>
    <t>Manutenzione dell'impianto di distribuzione elettrica secondaria (con esclusione delle sole voci remunerate con specifici canoni) determinato sulla base della superficie lorda dell'immobile</t>
  </si>
  <si>
    <t>Distribuzione elettrica secondaria</t>
  </si>
  <si>
    <t>Manutenzione dell'impianto comprensivo di tutti gli accessori determinato sulla base del numero di Scambiatori di calore per taglia di potenza (valori di targa in kW)</t>
  </si>
  <si>
    <t>Scambiatori di calore (piastre e fascio tubiero) fino a 200 kW</t>
  </si>
  <si>
    <t>€/impianto BT/anno</t>
  </si>
  <si>
    <t>Manutenzione Impianti di utenza per immobili connessi in Bassa Tensione (MT), comprensiva di tutte le apparecchiature, determinato sulla base del numero di punti di connessione alla rete BT</t>
  </si>
  <si>
    <t>Impianti di utenza per le connessioni in Bassa Tensione (BT)</t>
  </si>
  <si>
    <t>€/torre/anno</t>
  </si>
  <si>
    <t>Manutenzione dell'impianto comprensivo di tutti gli accessori determinato sulla base del numero di Torri evaporative/Condensatori evaporativi</t>
  </si>
  <si>
    <t>Torri evaporative e condensatori evaporativi</t>
  </si>
  <si>
    <t>€/impianto MT/anno</t>
  </si>
  <si>
    <t>Manutenzione Impianti di utenza per immobili connessi in Media Tensione (MT), comprensiva di tutte le apparecchiature, determinato sulla base del numero di punti di connessione alla rete MT</t>
  </si>
  <si>
    <t>Impianti di utenza per le connessioni di Media Tensione (MT)</t>
  </si>
  <si>
    <t>Manutenzione dei Depuratori d'aria e deumidificatori comprensivo di tutti gli accessori determinato sulla base del numero di elementi</t>
  </si>
  <si>
    <t>Depuratori d'aria e deumidificatori</t>
  </si>
  <si>
    <t>Totale 5 anni</t>
  </si>
  <si>
    <t>Totale anno</t>
  </si>
  <si>
    <t>Quantità</t>
  </si>
  <si>
    <t>Unità di misura</t>
  </si>
  <si>
    <t>Valore (€)</t>
  </si>
  <si>
    <t>Descrizione Attività</t>
  </si>
  <si>
    <t>quantità</t>
  </si>
  <si>
    <t xml:space="preserve">MQ lordi attuali </t>
  </si>
  <si>
    <t>Proroga tecnica (non ribassabile)</t>
  </si>
  <si>
    <t>APPALTO SPECIFICO INDETTO DAL POLITECNICO DI MILANO PER L’AFFIDAMENTO DEI SERVIZI DI MANUTENZIONE DEGLI IMPIANTI TERMOIDRAULICI E DI CONDIZIONAMENTO E DEI SERVIZI DI MANUTENZIONE DEGLI IMPIANTI ELETTRICI E SPECIALI NELL’AMBITO SISTEMA DINAMICO DI ACQUISIZIONE DELLA PUBBLICA AMMINISTRAZIONE PER LA FORNITURA DEI SERVIZI AGLI IMMOBILI IN USO, A QUALSIASI TITOLO, ALLE PUBBLICHE AMMINISTRAZIONI - Lotto 1 Sede Città Studi e Poli Territoriali di Cremona, Mantova e Piacenza</t>
  </si>
  <si>
    <t>costi della manodopera ai sensi dell'art. 95, comma 10, del D.Lgs. n. 50/2016</t>
  </si>
  <si>
    <t>MQ aggiuntivi impianti termoidraulici e di condizionamento</t>
  </si>
  <si>
    <t>MQ aggiuntivi impianti elettrici e speciali</t>
  </si>
  <si>
    <t>Servizio di presidio impianti termoidraulici  e di condizionamento- Base d'asta: costo della manodopera (non ribassabile)</t>
  </si>
  <si>
    <t>Servizio di presidio impianti elettrici e speciali - Base d'asta: costo della manodopera (non ribassabile)</t>
  </si>
  <si>
    <t>Servizio di presidio impianti termoidraulici e di condizionamento - Base d'asta: utile di impresa più spese generali sul costo della manodopera del servizio di presidio (28,70% del costo della manodopera)</t>
  </si>
  <si>
    <t>Servizio di presidio impianti elettrici e speciali- Base d'asta: utile di impresa più spese generali sul costo della manodopera del servizio di presidio (28,70% del costo della manodopera)</t>
  </si>
  <si>
    <t>Manutenzione straordinaria impianti termoidraulici e di condizionamento (pari al massimo il 30% della base d'asta totale) - Base d'asta riferita ai prezzari regionali e ove non esistenti al Listino nazionale DEI IMPIANTI TECNOLOGICI [€]</t>
  </si>
  <si>
    <t>Servizio di presidio impianti termoidraulici e di condizionamento- Ribasso [%] utile di impresa più spese generali sul costo della manodopera del servizio di presidio (28,70% del costo della manodopera)</t>
  </si>
  <si>
    <t>Servizio di presidio impianti termici e speciali - Ribasso [%] utile di impresa più spese generali sul costo della manodopera del servizio di presidio (28,70% del costo della manodopera)</t>
  </si>
  <si>
    <t>Manutenzione straordinaria impianti elettrici e speciali- Ribasso da applicare ai prezziari
regionali e ove non esistenti al Listino nazionale DEI IMPIANTI TECNOLOGICI [%]</t>
  </si>
  <si>
    <t>MQ aggiuntivi 60.000,00 impianti termoidrauilici e di condizionamento</t>
  </si>
  <si>
    <t>MQ aggiuntivi 60.000,00 impianti elettrici e speciali</t>
  </si>
  <si>
    <t>Oneri della sicurezza per rischi da intereferenze (non ribassabili) [€]</t>
  </si>
  <si>
    <t>costi aziendali concernenti l’adempimento delle disposizioni in materia di salute e sicurezza sui luoghi di lavoro, di cui all’art. 95, comma 10  D.Lgs. 50/2016</t>
  </si>
  <si>
    <t>Manutenzione straordinaria impinati termici e di condizionamento - Ribasso da applicare ai prezziari regionali e ove non esistenti al Listino nazionale DEI IMPIANTI TECNOLOGICI [%]</t>
  </si>
  <si>
    <t>Offerta economica totale: valore complessivo contratto (comprensivo dei costi della  sicurezza e dei costi della manodopera del servizio di presidio) + oneri sicurezza (A66) + proroga tecnica (A67)</t>
  </si>
  <si>
    <t>Impianti elettrici e speciali</t>
  </si>
  <si>
    <t>Impianti termoidraulici e di condizionamento</t>
  </si>
  <si>
    <t>OFFERTA ECONOMICA</t>
  </si>
  <si>
    <t>Manutenzione ordinaria impianti termoidraulici e di condizionamento - Base d'asta (escluso il presidio) [€]</t>
  </si>
  <si>
    <t>Manutenzione ordinaria impianti elettrici e speciali - Base d'asta (escluso il presidio) [€]</t>
  </si>
  <si>
    <t>mq complessivi, comprensivi di aree esterne</t>
  </si>
  <si>
    <t>(*) i mq sono calcolati su superficie lorda e l'importo economico corrispondente è valorizzato ai fini del calcolo del valore del contratto. In fase di redazione del POA, l'importo economico sarà determinato dai prezzi offerti/unità di misura per edificio.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</si>
</sst>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  <numFmt numFmtId="165" formatCode="_-* #,##0.00000\ [$€-410]_-;\-* #,##0.00000\ [$€-410]_-;_-* &quot;-&quot;??\ [$€-410]_-;_-@_-"/>
    <numFmt numFmtId="166" formatCode="_-* #,##0.00000\ &quot;€&quot;_-;\-* #,##0.000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b/>
      <sz val="10"/>
      <color theme="0"/>
      <name val="Calibri"/>
      <family val="2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/>
      <top/>
      <bottom style="medium">
        <color rgb="FFBFBFB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9">
    <xf numFmtId="0" fontId="0" fillId="0" borderId="0" xfId="0"/>
    <xf numFmtId="10" fontId="1" fillId="2" borderId="1" xfId="1" applyNumberFormat="1" applyFont="1" applyFill="1" applyBorder="1" applyAlignment="1" applyProtection="1">
      <alignment vertical="center"/>
      <protection locked="0"/>
    </xf>
    <xf numFmtId="164" fontId="0" fillId="2" borderId="1" xfId="0" applyNumberFormat="1" applyFont="1" applyFill="1" applyBorder="1" applyProtection="1">
      <protection locked="0"/>
    </xf>
    <xf numFmtId="0" fontId="0" fillId="0" borderId="0" xfId="0" applyFont="1" applyProtection="1"/>
    <xf numFmtId="0" fontId="2" fillId="0" borderId="1" xfId="0" applyFont="1" applyFill="1" applyBorder="1" applyAlignment="1" applyProtection="1">
      <alignment wrapText="1"/>
    </xf>
    <xf numFmtId="0" fontId="0" fillId="4" borderId="1" xfId="0" applyFont="1" applyFill="1" applyBorder="1" applyAlignment="1" applyProtection="1">
      <alignment wrapText="1"/>
    </xf>
    <xf numFmtId="164" fontId="0" fillId="4" borderId="1" xfId="0" applyNumberFormat="1" applyFont="1" applyFill="1" applyBorder="1" applyAlignment="1" applyProtection="1">
      <alignment vertical="center"/>
    </xf>
    <xf numFmtId="44" fontId="0" fillId="0" borderId="0" xfId="2" applyFont="1" applyProtection="1"/>
    <xf numFmtId="0" fontId="2" fillId="0" borderId="1" xfId="0" applyFont="1" applyBorder="1" applyAlignment="1" applyProtection="1">
      <alignment wrapText="1"/>
    </xf>
    <xf numFmtId="164" fontId="2" fillId="0" borderId="1" xfId="0" applyNumberFormat="1" applyFont="1" applyBorder="1" applyAlignment="1" applyProtection="1">
      <alignment vertical="center"/>
    </xf>
    <xf numFmtId="164" fontId="0" fillId="0" borderId="0" xfId="0" applyNumberFormat="1" applyFont="1" applyProtection="1"/>
    <xf numFmtId="0" fontId="0" fillId="0" borderId="1" xfId="0" applyFont="1" applyBorder="1" applyAlignment="1" applyProtection="1">
      <alignment wrapText="1"/>
    </xf>
    <xf numFmtId="164" fontId="0" fillId="0" borderId="1" xfId="0" applyNumberFormat="1" applyFont="1" applyBorder="1" applyAlignment="1" applyProtection="1">
      <alignment vertical="center"/>
    </xf>
    <xf numFmtId="0" fontId="5" fillId="3" borderId="1" xfId="0" applyFont="1" applyFill="1" applyBorder="1" applyAlignment="1" applyProtection="1">
      <alignment wrapText="1"/>
    </xf>
    <xf numFmtId="164" fontId="5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vertical="center" wrapText="1"/>
    </xf>
    <xf numFmtId="4" fontId="0" fillId="0" borderId="1" xfId="0" applyNumberFormat="1" applyFont="1" applyBorder="1" applyAlignment="1" applyProtection="1">
      <alignment vertical="center"/>
    </xf>
    <xf numFmtId="3" fontId="0" fillId="0" borderId="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6" fillId="3" borderId="7" xfId="0" applyFont="1" applyFill="1" applyBorder="1" applyAlignment="1" applyProtection="1">
      <alignment horizontal="left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0" fontId="6" fillId="3" borderId="7" xfId="0" applyFont="1" applyFill="1" applyBorder="1" applyAlignment="1" applyProtection="1">
      <alignment vertical="center" wrapText="1"/>
    </xf>
    <xf numFmtId="0" fontId="12" fillId="0" borderId="0" xfId="0" applyFont="1" applyProtection="1"/>
    <xf numFmtId="0" fontId="13" fillId="5" borderId="0" xfId="0" applyFont="1" applyFill="1" applyAlignment="1" applyProtection="1">
      <alignment wrapText="1"/>
    </xf>
    <xf numFmtId="165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10" fillId="2" borderId="3" xfId="2" applyNumberFormat="1" applyFont="1" applyFill="1" applyBorder="1" applyAlignment="1" applyProtection="1">
      <alignment horizontal="center" vertical="center" wrapText="1"/>
      <protection locked="0"/>
    </xf>
    <xf numFmtId="165" fontId="11" fillId="3" borderId="1" xfId="0" applyNumberFormat="1" applyFont="1" applyFill="1" applyBorder="1" applyAlignment="1" applyProtection="1">
      <alignment horizontal="center" vertical="center" wrapText="1"/>
    </xf>
    <xf numFmtId="165" fontId="10" fillId="0" borderId="3" xfId="0" applyNumberFormat="1" applyFont="1" applyBorder="1" applyAlignment="1" applyProtection="1">
      <alignment horizontal="center" vertical="center" wrapText="1"/>
    </xf>
    <xf numFmtId="165" fontId="10" fillId="0" borderId="2" xfId="0" applyNumberFormat="1" applyFont="1" applyBorder="1" applyAlignment="1" applyProtection="1">
      <alignment horizontal="center" vertical="center" wrapText="1"/>
    </xf>
    <xf numFmtId="165" fontId="0" fillId="0" borderId="1" xfId="0" applyNumberFormat="1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</cellXfs>
  <cellStyles count="4">
    <cellStyle name="Normale" xfId="0" builtinId="0"/>
    <cellStyle name="Percentuale" xfId="1" builtinId="5"/>
    <cellStyle name="Valuta" xfId="2" builtinId="4"/>
    <cellStyle name="Valuta 2" xfId="3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1"/>
  <sheetViews>
    <sheetView tabSelected="1" zoomScale="80" zoomScaleNormal="80" workbookViewId="0">
      <selection activeCell="E11" sqref="E11"/>
    </sheetView>
  </sheetViews>
  <sheetFormatPr defaultColWidth="8.7109375" defaultRowHeight="15" x14ac:dyDescent="0.25"/>
  <cols>
    <col min="1" max="1" width="42.7109375" style="3" customWidth="1"/>
    <col min="2" max="3" width="35.7109375" style="3" customWidth="1"/>
    <col min="4" max="5" width="13.28515625" style="3" customWidth="1"/>
    <col min="6" max="7" width="35.7109375" style="3" customWidth="1"/>
    <col min="8" max="9" width="9.7109375" style="3" customWidth="1"/>
    <col min="10" max="10" width="42.7109375" style="3" customWidth="1"/>
    <col min="11" max="12" width="35.7109375" style="3" customWidth="1"/>
    <col min="13" max="14" width="13.28515625" style="3" customWidth="1"/>
    <col min="15" max="16" width="35.7109375" style="3" customWidth="1"/>
    <col min="17" max="16384" width="8.7109375" style="3"/>
  </cols>
  <sheetData>
    <row r="1" spans="1:16" ht="14.45" customHeight="1" x14ac:dyDescent="0.25">
      <c r="A1" s="42" t="s">
        <v>150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3"/>
    </row>
    <row r="2" spans="1:16" ht="15.75" thickBot="1" x14ac:dyDescent="0.3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spans="1:16" ht="14.25" customHeight="1" thickBot="1" x14ac:dyDescent="0.3"/>
    <row r="4" spans="1:16" s="32" customFormat="1" ht="13.5" thickBot="1" x14ac:dyDescent="0.25">
      <c r="A4" s="29" t="s">
        <v>169</v>
      </c>
      <c r="B4" s="30" t="s">
        <v>146</v>
      </c>
      <c r="C4" s="30" t="s">
        <v>145</v>
      </c>
      <c r="D4" s="30" t="s">
        <v>144</v>
      </c>
      <c r="E4" s="30" t="s">
        <v>147</v>
      </c>
      <c r="F4" s="31" t="s">
        <v>142</v>
      </c>
      <c r="G4" s="31" t="s">
        <v>141</v>
      </c>
      <c r="J4" s="33" t="s">
        <v>168</v>
      </c>
      <c r="K4" s="33" t="s">
        <v>146</v>
      </c>
      <c r="L4" s="30" t="s">
        <v>145</v>
      </c>
      <c r="M4" s="30" t="s">
        <v>144</v>
      </c>
      <c r="N4" s="30" t="s">
        <v>143</v>
      </c>
      <c r="O4" s="31" t="s">
        <v>142</v>
      </c>
      <c r="P4" s="31" t="s">
        <v>141</v>
      </c>
    </row>
    <row r="5" spans="1:16" ht="45.75" thickBot="1" x14ac:dyDescent="0.3">
      <c r="A5" s="28" t="s">
        <v>140</v>
      </c>
      <c r="B5" s="24" t="s">
        <v>139</v>
      </c>
      <c r="C5" s="36">
        <v>0</v>
      </c>
      <c r="D5" s="19" t="s">
        <v>75</v>
      </c>
      <c r="E5" s="20">
        <v>0</v>
      </c>
      <c r="F5" s="39">
        <f t="shared" ref="F5:F40" si="0">C5*E5</f>
        <v>0</v>
      </c>
      <c r="G5" s="39">
        <f t="shared" ref="G5:G40" si="1">F5*5</f>
        <v>0</v>
      </c>
      <c r="J5" s="27" t="s">
        <v>138</v>
      </c>
      <c r="K5" s="24" t="s">
        <v>137</v>
      </c>
      <c r="L5" s="37">
        <v>0</v>
      </c>
      <c r="M5" s="19" t="s">
        <v>136</v>
      </c>
      <c r="N5" s="20">
        <v>20</v>
      </c>
      <c r="O5" s="39">
        <f t="shared" ref="O5:O29" si="2">N5*L5</f>
        <v>0</v>
      </c>
      <c r="P5" s="39">
        <f>O5*5</f>
        <v>0</v>
      </c>
    </row>
    <row r="6" spans="1:16" ht="45.75" thickBot="1" x14ac:dyDescent="0.3">
      <c r="A6" s="28" t="s">
        <v>135</v>
      </c>
      <c r="B6" s="24" t="s">
        <v>134</v>
      </c>
      <c r="C6" s="36">
        <v>0</v>
      </c>
      <c r="D6" s="19" t="s">
        <v>133</v>
      </c>
      <c r="E6" s="20">
        <v>6</v>
      </c>
      <c r="F6" s="39">
        <f t="shared" si="0"/>
        <v>0</v>
      </c>
      <c r="G6" s="39">
        <f t="shared" si="1"/>
        <v>0</v>
      </c>
      <c r="J6" s="27" t="s">
        <v>132</v>
      </c>
      <c r="K6" s="24" t="s">
        <v>131</v>
      </c>
      <c r="L6" s="37">
        <v>0</v>
      </c>
      <c r="M6" s="19" t="s">
        <v>130</v>
      </c>
      <c r="N6" s="20">
        <v>144</v>
      </c>
      <c r="O6" s="39">
        <f t="shared" si="2"/>
        <v>0</v>
      </c>
      <c r="P6" s="39">
        <f>O6*5</f>
        <v>0</v>
      </c>
    </row>
    <row r="7" spans="1:16" ht="45.75" thickBot="1" x14ac:dyDescent="0.3">
      <c r="A7" s="28" t="s">
        <v>129</v>
      </c>
      <c r="B7" s="46" t="s">
        <v>128</v>
      </c>
      <c r="C7" s="36">
        <v>0</v>
      </c>
      <c r="D7" s="19" t="s">
        <v>121</v>
      </c>
      <c r="E7" s="20">
        <v>15</v>
      </c>
      <c r="F7" s="39">
        <f t="shared" si="0"/>
        <v>0</v>
      </c>
      <c r="G7" s="39">
        <f t="shared" si="1"/>
        <v>0</v>
      </c>
      <c r="J7" s="27" t="s">
        <v>127</v>
      </c>
      <c r="K7" s="24" t="s">
        <v>126</v>
      </c>
      <c r="L7" s="37">
        <v>0</v>
      </c>
      <c r="M7" s="19" t="s">
        <v>23</v>
      </c>
      <c r="N7" s="20">
        <v>296337.34000000003</v>
      </c>
      <c r="O7" s="39">
        <f t="shared" si="2"/>
        <v>0</v>
      </c>
      <c r="P7" s="39">
        <f>O7*5</f>
        <v>0</v>
      </c>
    </row>
    <row r="8" spans="1:16" ht="32.1" customHeight="1" thickBot="1" x14ac:dyDescent="0.3">
      <c r="A8" s="28" t="s">
        <v>125</v>
      </c>
      <c r="B8" s="47"/>
      <c r="C8" s="36">
        <v>0</v>
      </c>
      <c r="D8" s="19" t="s">
        <v>121</v>
      </c>
      <c r="E8" s="20">
        <v>39</v>
      </c>
      <c r="F8" s="39">
        <f t="shared" si="0"/>
        <v>0</v>
      </c>
      <c r="G8" s="39">
        <f t="shared" si="1"/>
        <v>0</v>
      </c>
      <c r="J8" s="27" t="s">
        <v>124</v>
      </c>
      <c r="K8" s="46" t="s">
        <v>123</v>
      </c>
      <c r="L8" s="37">
        <v>0</v>
      </c>
      <c r="M8" s="19" t="s">
        <v>112</v>
      </c>
      <c r="N8" s="20">
        <v>8</v>
      </c>
      <c r="O8" s="39">
        <f t="shared" si="2"/>
        <v>0</v>
      </c>
      <c r="P8" s="39">
        <f>O8*5</f>
        <v>0</v>
      </c>
    </row>
    <row r="9" spans="1:16" ht="23.25" thickBot="1" x14ac:dyDescent="0.3">
      <c r="A9" s="28" t="s">
        <v>122</v>
      </c>
      <c r="B9" s="48"/>
      <c r="C9" s="36">
        <v>0</v>
      </c>
      <c r="D9" s="19" t="s">
        <v>121</v>
      </c>
      <c r="E9" s="20">
        <v>4</v>
      </c>
      <c r="F9" s="39">
        <f t="shared" si="0"/>
        <v>0</v>
      </c>
      <c r="G9" s="39">
        <f t="shared" si="1"/>
        <v>0</v>
      </c>
      <c r="J9" s="27" t="s">
        <v>120</v>
      </c>
      <c r="K9" s="47"/>
      <c r="L9" s="37">
        <v>0</v>
      </c>
      <c r="M9" s="19" t="s">
        <v>112</v>
      </c>
      <c r="N9" s="20">
        <v>0</v>
      </c>
      <c r="O9" s="39">
        <f t="shared" si="2"/>
        <v>0</v>
      </c>
      <c r="P9" s="39">
        <f>O9*5</f>
        <v>0</v>
      </c>
    </row>
    <row r="10" spans="1:16" ht="34.5" thickBot="1" x14ac:dyDescent="0.3">
      <c r="A10" s="23" t="s">
        <v>119</v>
      </c>
      <c r="B10" s="24" t="s">
        <v>118</v>
      </c>
      <c r="C10" s="36">
        <v>0</v>
      </c>
      <c r="D10" s="19" t="s">
        <v>117</v>
      </c>
      <c r="E10" s="20">
        <v>255633.33</v>
      </c>
      <c r="F10" s="39">
        <f t="shared" si="0"/>
        <v>0</v>
      </c>
      <c r="G10" s="39">
        <f t="shared" si="1"/>
        <v>0</v>
      </c>
      <c r="J10" s="27" t="s">
        <v>116</v>
      </c>
      <c r="K10" s="47"/>
      <c r="L10" s="37">
        <v>0</v>
      </c>
      <c r="M10" s="19" t="s">
        <v>112</v>
      </c>
      <c r="N10" s="20">
        <v>0</v>
      </c>
      <c r="O10" s="39">
        <f t="shared" si="2"/>
        <v>0</v>
      </c>
      <c r="P10" s="39">
        <f>O10*5</f>
        <v>0</v>
      </c>
    </row>
    <row r="11" spans="1:16" ht="45.75" thickBot="1" x14ac:dyDescent="0.3">
      <c r="A11" s="23" t="s">
        <v>115</v>
      </c>
      <c r="B11" s="24" t="s">
        <v>114</v>
      </c>
      <c r="C11" s="36">
        <v>0</v>
      </c>
      <c r="D11" s="19" t="s">
        <v>75</v>
      </c>
      <c r="E11" s="20">
        <v>0</v>
      </c>
      <c r="F11" s="39">
        <f t="shared" si="0"/>
        <v>0</v>
      </c>
      <c r="G11" s="39">
        <f t="shared" si="1"/>
        <v>0</v>
      </c>
      <c r="J11" s="27" t="s">
        <v>113</v>
      </c>
      <c r="K11" s="48"/>
      <c r="L11" s="37">
        <v>0</v>
      </c>
      <c r="M11" s="19" t="s">
        <v>112</v>
      </c>
      <c r="N11" s="20">
        <v>0</v>
      </c>
      <c r="O11" s="39">
        <f t="shared" si="2"/>
        <v>0</v>
      </c>
      <c r="P11" s="39">
        <f>O11*5</f>
        <v>0</v>
      </c>
    </row>
    <row r="12" spans="1:16" ht="32.1" customHeight="1" thickBot="1" x14ac:dyDescent="0.3">
      <c r="A12" s="23" t="s">
        <v>111</v>
      </c>
      <c r="B12" s="24" t="s">
        <v>110</v>
      </c>
      <c r="C12" s="36">
        <v>0</v>
      </c>
      <c r="D12" s="19" t="s">
        <v>75</v>
      </c>
      <c r="E12" s="20">
        <v>0</v>
      </c>
      <c r="F12" s="39">
        <f t="shared" si="0"/>
        <v>0</v>
      </c>
      <c r="G12" s="39">
        <f t="shared" si="1"/>
        <v>0</v>
      </c>
      <c r="J12" s="27" t="s">
        <v>109</v>
      </c>
      <c r="K12" s="46" t="s">
        <v>108</v>
      </c>
      <c r="L12" s="37">
        <v>0</v>
      </c>
      <c r="M12" s="19" t="s">
        <v>94</v>
      </c>
      <c r="N12" s="20">
        <v>25</v>
      </c>
      <c r="O12" s="39">
        <f t="shared" si="2"/>
        <v>0</v>
      </c>
      <c r="P12" s="39">
        <f>O12*5</f>
        <v>0</v>
      </c>
    </row>
    <row r="13" spans="1:16" ht="34.5" thickBot="1" x14ac:dyDescent="0.3">
      <c r="A13" s="23" t="s">
        <v>107</v>
      </c>
      <c r="B13" s="24" t="s">
        <v>106</v>
      </c>
      <c r="C13" s="36">
        <v>0</v>
      </c>
      <c r="D13" s="19" t="s">
        <v>75</v>
      </c>
      <c r="E13" s="20">
        <v>372</v>
      </c>
      <c r="F13" s="39">
        <f t="shared" si="0"/>
        <v>0</v>
      </c>
      <c r="G13" s="39">
        <f t="shared" si="1"/>
        <v>0</v>
      </c>
      <c r="J13" s="27" t="s">
        <v>105</v>
      </c>
      <c r="K13" s="47"/>
      <c r="L13" s="37">
        <v>0</v>
      </c>
      <c r="M13" s="19" t="s">
        <v>94</v>
      </c>
      <c r="N13" s="20">
        <v>0</v>
      </c>
      <c r="O13" s="39">
        <f t="shared" si="2"/>
        <v>0</v>
      </c>
      <c r="P13" s="39">
        <f>O13*5</f>
        <v>0</v>
      </c>
    </row>
    <row r="14" spans="1:16" ht="45.75" thickBot="1" x14ac:dyDescent="0.3">
      <c r="A14" s="23" t="s">
        <v>104</v>
      </c>
      <c r="B14" s="24" t="s">
        <v>103</v>
      </c>
      <c r="C14" s="36">
        <v>0</v>
      </c>
      <c r="D14" s="19" t="s">
        <v>96</v>
      </c>
      <c r="E14" s="20">
        <v>16</v>
      </c>
      <c r="F14" s="39">
        <f t="shared" si="0"/>
        <v>0</v>
      </c>
      <c r="G14" s="39">
        <f t="shared" si="1"/>
        <v>0</v>
      </c>
      <c r="J14" s="27" t="s">
        <v>102</v>
      </c>
      <c r="K14" s="47"/>
      <c r="L14" s="37">
        <v>0</v>
      </c>
      <c r="M14" s="19" t="s">
        <v>94</v>
      </c>
      <c r="N14" s="20">
        <v>4</v>
      </c>
      <c r="O14" s="39">
        <f t="shared" si="2"/>
        <v>0</v>
      </c>
      <c r="P14" s="39">
        <f>O14*5</f>
        <v>0</v>
      </c>
    </row>
    <row r="15" spans="1:16" ht="34.5" thickBot="1" x14ac:dyDescent="0.3">
      <c r="A15" s="23" t="s">
        <v>101</v>
      </c>
      <c r="B15" s="24" t="s">
        <v>100</v>
      </c>
      <c r="C15" s="36">
        <v>0</v>
      </c>
      <c r="D15" s="19" t="s">
        <v>96</v>
      </c>
      <c r="E15" s="20">
        <v>64</v>
      </c>
      <c r="F15" s="39">
        <f t="shared" si="0"/>
        <v>0</v>
      </c>
      <c r="G15" s="39">
        <f t="shared" si="1"/>
        <v>0</v>
      </c>
      <c r="J15" s="27" t="s">
        <v>99</v>
      </c>
      <c r="K15" s="47"/>
      <c r="L15" s="37">
        <v>0</v>
      </c>
      <c r="M15" s="19" t="s">
        <v>94</v>
      </c>
      <c r="N15" s="20">
        <v>7</v>
      </c>
      <c r="O15" s="39">
        <f t="shared" si="2"/>
        <v>0</v>
      </c>
      <c r="P15" s="39">
        <f>O15*5</f>
        <v>0</v>
      </c>
    </row>
    <row r="16" spans="1:16" ht="45.75" thickBot="1" x14ac:dyDescent="0.3">
      <c r="A16" s="23" t="s">
        <v>98</v>
      </c>
      <c r="B16" s="24" t="s">
        <v>97</v>
      </c>
      <c r="C16" s="36">
        <v>0</v>
      </c>
      <c r="D16" s="19" t="s">
        <v>96</v>
      </c>
      <c r="E16" s="20">
        <v>0</v>
      </c>
      <c r="F16" s="39">
        <f t="shared" si="0"/>
        <v>0</v>
      </c>
      <c r="G16" s="39">
        <f t="shared" si="1"/>
        <v>0</v>
      </c>
      <c r="J16" s="27" t="s">
        <v>95</v>
      </c>
      <c r="K16" s="48"/>
      <c r="L16" s="37">
        <v>0</v>
      </c>
      <c r="M16" s="19" t="s">
        <v>94</v>
      </c>
      <c r="N16" s="20">
        <v>0</v>
      </c>
      <c r="O16" s="39">
        <f t="shared" si="2"/>
        <v>0</v>
      </c>
      <c r="P16" s="39">
        <f>O16*5</f>
        <v>0</v>
      </c>
    </row>
    <row r="17" spans="1:16" ht="45.75" thickBot="1" x14ac:dyDescent="0.3">
      <c r="A17" s="23" t="s">
        <v>93</v>
      </c>
      <c r="B17" s="24" t="s">
        <v>92</v>
      </c>
      <c r="C17" s="36">
        <v>0</v>
      </c>
      <c r="D17" s="19" t="s">
        <v>14</v>
      </c>
      <c r="E17" s="20">
        <v>0</v>
      </c>
      <c r="F17" s="39">
        <f t="shared" si="0"/>
        <v>0</v>
      </c>
      <c r="G17" s="39">
        <f t="shared" si="1"/>
        <v>0</v>
      </c>
      <c r="J17" s="27" t="s">
        <v>91</v>
      </c>
      <c r="K17" s="24" t="s">
        <v>90</v>
      </c>
      <c r="L17" s="37">
        <v>0</v>
      </c>
      <c r="M17" s="19" t="s">
        <v>23</v>
      </c>
      <c r="N17" s="20">
        <v>296337.34000000003</v>
      </c>
      <c r="O17" s="39">
        <f t="shared" si="2"/>
        <v>0</v>
      </c>
      <c r="P17" s="39">
        <f>O17*5</f>
        <v>0</v>
      </c>
    </row>
    <row r="18" spans="1:16" ht="45.75" thickBot="1" x14ac:dyDescent="0.3">
      <c r="A18" s="23" t="s">
        <v>89</v>
      </c>
      <c r="B18" s="24" t="s">
        <v>88</v>
      </c>
      <c r="C18" s="36">
        <v>0</v>
      </c>
      <c r="D18" s="19" t="s">
        <v>75</v>
      </c>
      <c r="E18" s="20">
        <v>195</v>
      </c>
      <c r="F18" s="39">
        <f t="shared" si="0"/>
        <v>0</v>
      </c>
      <c r="G18" s="39">
        <f t="shared" si="1"/>
        <v>0</v>
      </c>
      <c r="J18" s="27" t="s">
        <v>87</v>
      </c>
      <c r="K18" s="24" t="s">
        <v>86</v>
      </c>
      <c r="L18" s="37">
        <v>0</v>
      </c>
      <c r="M18" s="19" t="s">
        <v>23</v>
      </c>
      <c r="N18" s="20">
        <v>62300</v>
      </c>
      <c r="O18" s="39">
        <f t="shared" si="2"/>
        <v>0</v>
      </c>
      <c r="P18" s="39">
        <f>O18*5</f>
        <v>0</v>
      </c>
    </row>
    <row r="19" spans="1:16" ht="32.1" customHeight="1" thickBot="1" x14ac:dyDescent="0.3">
      <c r="A19" s="23" t="s">
        <v>85</v>
      </c>
      <c r="B19" s="46" t="s">
        <v>84</v>
      </c>
      <c r="C19" s="36">
        <v>0</v>
      </c>
      <c r="D19" s="19" t="s">
        <v>69</v>
      </c>
      <c r="E19" s="20">
        <v>7</v>
      </c>
      <c r="F19" s="39">
        <f t="shared" si="0"/>
        <v>0</v>
      </c>
      <c r="G19" s="39">
        <f t="shared" si="1"/>
        <v>0</v>
      </c>
      <c r="J19" s="27" t="s">
        <v>83</v>
      </c>
      <c r="K19" s="24" t="s">
        <v>82</v>
      </c>
      <c r="L19" s="37">
        <v>0</v>
      </c>
      <c r="M19" s="19" t="s">
        <v>81</v>
      </c>
      <c r="N19" s="20">
        <v>1014</v>
      </c>
      <c r="O19" s="39">
        <f t="shared" si="2"/>
        <v>0</v>
      </c>
      <c r="P19" s="39">
        <f>O19*5</f>
        <v>0</v>
      </c>
    </row>
    <row r="20" spans="1:16" ht="45.75" thickBot="1" x14ac:dyDescent="0.3">
      <c r="A20" s="23" t="s">
        <v>80</v>
      </c>
      <c r="B20" s="47"/>
      <c r="C20" s="36">
        <v>0</v>
      </c>
      <c r="D20" s="19" t="s">
        <v>69</v>
      </c>
      <c r="E20" s="20">
        <v>6</v>
      </c>
      <c r="F20" s="39">
        <f t="shared" si="0"/>
        <v>0</v>
      </c>
      <c r="G20" s="39">
        <f t="shared" si="1"/>
        <v>0</v>
      </c>
      <c r="J20" s="27" t="s">
        <v>79</v>
      </c>
      <c r="K20" s="24" t="s">
        <v>78</v>
      </c>
      <c r="L20" s="37">
        <v>0</v>
      </c>
      <c r="M20" s="19" t="s">
        <v>14</v>
      </c>
      <c r="N20" s="20">
        <v>7360</v>
      </c>
      <c r="O20" s="39">
        <f t="shared" si="2"/>
        <v>0</v>
      </c>
      <c r="P20" s="39">
        <f>O20*5</f>
        <v>0</v>
      </c>
    </row>
    <row r="21" spans="1:16" ht="45.75" thickBot="1" x14ac:dyDescent="0.3">
      <c r="A21" s="23" t="s">
        <v>77</v>
      </c>
      <c r="B21" s="47"/>
      <c r="C21" s="36">
        <v>0</v>
      </c>
      <c r="D21" s="19" t="s">
        <v>69</v>
      </c>
      <c r="E21" s="20">
        <v>9</v>
      </c>
      <c r="F21" s="39">
        <f t="shared" si="0"/>
        <v>0</v>
      </c>
      <c r="G21" s="39">
        <f t="shared" si="1"/>
        <v>0</v>
      </c>
      <c r="J21" s="27" t="s">
        <v>73</v>
      </c>
      <c r="K21" s="24" t="s">
        <v>72</v>
      </c>
      <c r="L21" s="37">
        <v>0</v>
      </c>
      <c r="M21" s="19" t="s">
        <v>71</v>
      </c>
      <c r="N21" s="20">
        <v>31</v>
      </c>
      <c r="O21" s="39">
        <f t="shared" si="2"/>
        <v>0</v>
      </c>
      <c r="P21" s="39">
        <f>O21*5</f>
        <v>0</v>
      </c>
    </row>
    <row r="22" spans="1:16" ht="34.5" thickBot="1" x14ac:dyDescent="0.3">
      <c r="A22" s="23" t="s">
        <v>76</v>
      </c>
      <c r="B22" s="47"/>
      <c r="C22" s="36">
        <v>0</v>
      </c>
      <c r="D22" s="19" t="s">
        <v>69</v>
      </c>
      <c r="E22" s="20">
        <v>5</v>
      </c>
      <c r="F22" s="39">
        <f t="shared" si="0"/>
        <v>0</v>
      </c>
      <c r="G22" s="39">
        <f t="shared" si="1"/>
        <v>0</v>
      </c>
      <c r="J22" s="27" t="s">
        <v>68</v>
      </c>
      <c r="K22" s="24" t="s">
        <v>67</v>
      </c>
      <c r="L22" s="37">
        <v>0</v>
      </c>
      <c r="M22" s="19" t="s">
        <v>66</v>
      </c>
      <c r="N22" s="20">
        <v>1</v>
      </c>
      <c r="O22" s="39">
        <f t="shared" si="2"/>
        <v>0</v>
      </c>
      <c r="P22" s="39">
        <f>O22*5</f>
        <v>0</v>
      </c>
    </row>
    <row r="23" spans="1:16" ht="45.75" thickBot="1" x14ac:dyDescent="0.3">
      <c r="A23" s="23" t="s">
        <v>74</v>
      </c>
      <c r="B23" s="47"/>
      <c r="C23" s="36">
        <v>0</v>
      </c>
      <c r="D23" s="19" t="s">
        <v>69</v>
      </c>
      <c r="E23" s="20">
        <v>2</v>
      </c>
      <c r="F23" s="39">
        <f t="shared" si="0"/>
        <v>0</v>
      </c>
      <c r="G23" s="39">
        <f t="shared" si="1"/>
        <v>0</v>
      </c>
      <c r="J23" s="27" t="s">
        <v>62</v>
      </c>
      <c r="K23" s="24" t="s">
        <v>61</v>
      </c>
      <c r="L23" s="37">
        <v>0</v>
      </c>
      <c r="M23" s="19" t="s">
        <v>60</v>
      </c>
      <c r="N23" s="20">
        <v>3</v>
      </c>
      <c r="O23" s="39">
        <f t="shared" si="2"/>
        <v>0</v>
      </c>
      <c r="P23" s="39">
        <f>O23*5</f>
        <v>0</v>
      </c>
    </row>
    <row r="24" spans="1:16" ht="45.75" thickBot="1" x14ac:dyDescent="0.3">
      <c r="A24" s="23" t="s">
        <v>70</v>
      </c>
      <c r="B24" s="48"/>
      <c r="C24" s="36">
        <v>0</v>
      </c>
      <c r="D24" s="19" t="s">
        <v>69</v>
      </c>
      <c r="E24" s="20">
        <v>0</v>
      </c>
      <c r="F24" s="39">
        <f t="shared" si="0"/>
        <v>0</v>
      </c>
      <c r="G24" s="39">
        <f t="shared" si="1"/>
        <v>0</v>
      </c>
      <c r="J24" s="27" t="s">
        <v>56</v>
      </c>
      <c r="K24" s="24" t="s">
        <v>55</v>
      </c>
      <c r="L24" s="37">
        <v>0</v>
      </c>
      <c r="M24" s="19" t="s">
        <v>54</v>
      </c>
      <c r="N24" s="20">
        <v>44</v>
      </c>
      <c r="O24" s="39">
        <f t="shared" si="2"/>
        <v>0</v>
      </c>
      <c r="P24" s="39">
        <f>O24*5</f>
        <v>0</v>
      </c>
    </row>
    <row r="25" spans="1:16" ht="34.5" thickBot="1" x14ac:dyDescent="0.3">
      <c r="A25" s="23" t="s">
        <v>65</v>
      </c>
      <c r="B25" s="24" t="s">
        <v>64</v>
      </c>
      <c r="C25" s="36">
        <v>0</v>
      </c>
      <c r="D25" s="19" t="s">
        <v>63</v>
      </c>
      <c r="E25" s="20">
        <v>1</v>
      </c>
      <c r="F25" s="39">
        <f t="shared" si="0"/>
        <v>0</v>
      </c>
      <c r="G25" s="39">
        <f t="shared" si="1"/>
        <v>0</v>
      </c>
      <c r="J25" s="27" t="s">
        <v>50</v>
      </c>
      <c r="K25" s="24" t="s">
        <v>49</v>
      </c>
      <c r="L25" s="37">
        <v>0</v>
      </c>
      <c r="M25" s="19" t="s">
        <v>48</v>
      </c>
      <c r="N25" s="20">
        <v>3</v>
      </c>
      <c r="O25" s="39">
        <f t="shared" si="2"/>
        <v>0</v>
      </c>
      <c r="P25" s="39">
        <f>O25*5</f>
        <v>0</v>
      </c>
    </row>
    <row r="26" spans="1:16" ht="68.25" thickBot="1" x14ac:dyDescent="0.3">
      <c r="A26" s="23" t="s">
        <v>59</v>
      </c>
      <c r="B26" s="24" t="s">
        <v>58</v>
      </c>
      <c r="C26" s="36">
        <v>0</v>
      </c>
      <c r="D26" s="19" t="s">
        <v>57</v>
      </c>
      <c r="E26" s="20">
        <v>15</v>
      </c>
      <c r="F26" s="39">
        <f t="shared" si="0"/>
        <v>0</v>
      </c>
      <c r="G26" s="39">
        <f t="shared" si="1"/>
        <v>0</v>
      </c>
      <c r="J26" s="27" t="s">
        <v>44</v>
      </c>
      <c r="K26" s="24" t="s">
        <v>43</v>
      </c>
      <c r="L26" s="37">
        <v>0</v>
      </c>
      <c r="M26" s="19" t="s">
        <v>29</v>
      </c>
      <c r="N26" s="20">
        <v>51512</v>
      </c>
      <c r="O26" s="39">
        <f t="shared" si="2"/>
        <v>0</v>
      </c>
      <c r="P26" s="39">
        <f>O26*5</f>
        <v>0</v>
      </c>
    </row>
    <row r="27" spans="1:16" ht="45.75" thickBot="1" x14ac:dyDescent="0.3">
      <c r="A27" s="23" t="s">
        <v>53</v>
      </c>
      <c r="B27" s="24" t="s">
        <v>52</v>
      </c>
      <c r="C27" s="36">
        <v>0</v>
      </c>
      <c r="D27" s="19" t="s">
        <v>51</v>
      </c>
      <c r="E27" s="20">
        <v>0</v>
      </c>
      <c r="F27" s="39">
        <f t="shared" si="0"/>
        <v>0</v>
      </c>
      <c r="G27" s="39">
        <f t="shared" si="1"/>
        <v>0</v>
      </c>
      <c r="J27" s="27" t="s">
        <v>40</v>
      </c>
      <c r="K27" s="24" t="s">
        <v>39</v>
      </c>
      <c r="L27" s="37">
        <v>0</v>
      </c>
      <c r="M27" s="19" t="s">
        <v>29</v>
      </c>
      <c r="N27" s="20">
        <v>288075.46999999997</v>
      </c>
      <c r="O27" s="39">
        <f t="shared" si="2"/>
        <v>0</v>
      </c>
      <c r="P27" s="39">
        <f>O27*5</f>
        <v>0</v>
      </c>
    </row>
    <row r="28" spans="1:16" ht="45.75" thickBot="1" x14ac:dyDescent="0.3">
      <c r="A28" s="23" t="s">
        <v>47</v>
      </c>
      <c r="B28" s="46" t="s">
        <v>46</v>
      </c>
      <c r="C28" s="36">
        <v>0</v>
      </c>
      <c r="D28" s="19" t="s">
        <v>41</v>
      </c>
      <c r="E28" s="20">
        <v>0</v>
      </c>
      <c r="F28" s="39">
        <f t="shared" si="0"/>
        <v>0</v>
      </c>
      <c r="G28" s="39">
        <f t="shared" si="1"/>
        <v>0</v>
      </c>
      <c r="J28" s="27" t="s">
        <v>35</v>
      </c>
      <c r="K28" s="24" t="s">
        <v>34</v>
      </c>
      <c r="L28" s="37">
        <v>0</v>
      </c>
      <c r="M28" s="19" t="s">
        <v>29</v>
      </c>
      <c r="N28" s="20">
        <v>307577.75</v>
      </c>
      <c r="O28" s="39">
        <f t="shared" si="2"/>
        <v>0</v>
      </c>
      <c r="P28" s="39">
        <f>O28*5</f>
        <v>0</v>
      </c>
    </row>
    <row r="29" spans="1:16" ht="45.75" thickBot="1" x14ac:dyDescent="0.3">
      <c r="A29" s="23" t="s">
        <v>45</v>
      </c>
      <c r="B29" s="47"/>
      <c r="C29" s="36">
        <v>0</v>
      </c>
      <c r="D29" s="19" t="s">
        <v>41</v>
      </c>
      <c r="E29" s="20">
        <v>0</v>
      </c>
      <c r="F29" s="39">
        <f t="shared" si="0"/>
        <v>0</v>
      </c>
      <c r="G29" s="39">
        <f t="shared" si="1"/>
        <v>0</v>
      </c>
      <c r="J29" s="27" t="s">
        <v>31</v>
      </c>
      <c r="K29" s="24" t="s">
        <v>30</v>
      </c>
      <c r="L29" s="37">
        <v>0</v>
      </c>
      <c r="M29" s="19" t="s">
        <v>29</v>
      </c>
      <c r="N29" s="20">
        <v>307577.75</v>
      </c>
      <c r="O29" s="39">
        <f t="shared" si="2"/>
        <v>0</v>
      </c>
      <c r="P29" s="39">
        <f>O29*5</f>
        <v>0</v>
      </c>
    </row>
    <row r="30" spans="1:16" ht="34.5" thickBot="1" x14ac:dyDescent="0.3">
      <c r="A30" s="23" t="s">
        <v>42</v>
      </c>
      <c r="B30" s="48"/>
      <c r="C30" s="36">
        <v>0</v>
      </c>
      <c r="D30" s="19" t="s">
        <v>41</v>
      </c>
      <c r="E30" s="20">
        <v>0</v>
      </c>
      <c r="F30" s="39">
        <f t="shared" si="0"/>
        <v>0</v>
      </c>
      <c r="G30" s="39">
        <f t="shared" si="1"/>
        <v>0</v>
      </c>
      <c r="J30" s="15" t="s">
        <v>5</v>
      </c>
      <c r="K30" s="15"/>
      <c r="L30" s="15"/>
      <c r="M30" s="15"/>
      <c r="N30" s="15"/>
      <c r="O30" s="38">
        <f>ROUND(SUM(O5:O29),5)</f>
        <v>0</v>
      </c>
      <c r="P30" s="38">
        <f>ROUND((O30*5),5)</f>
        <v>0</v>
      </c>
    </row>
    <row r="31" spans="1:16" ht="45.75" thickBot="1" x14ac:dyDescent="0.3">
      <c r="A31" s="23" t="s">
        <v>38</v>
      </c>
      <c r="B31" s="24" t="s">
        <v>37</v>
      </c>
      <c r="C31" s="36">
        <v>0</v>
      </c>
      <c r="D31" s="19" t="s">
        <v>36</v>
      </c>
      <c r="E31" s="20">
        <v>0</v>
      </c>
      <c r="F31" s="39">
        <f t="shared" si="0"/>
        <v>0</v>
      </c>
      <c r="G31" s="39">
        <f t="shared" si="1"/>
        <v>0</v>
      </c>
    </row>
    <row r="32" spans="1:16" ht="45.75" thickBot="1" x14ac:dyDescent="0.3">
      <c r="A32" s="23" t="s">
        <v>33</v>
      </c>
      <c r="B32" s="24" t="s">
        <v>32</v>
      </c>
      <c r="C32" s="36">
        <v>0</v>
      </c>
      <c r="D32" s="19" t="s">
        <v>14</v>
      </c>
      <c r="E32" s="20">
        <v>58</v>
      </c>
      <c r="F32" s="39">
        <f t="shared" si="0"/>
        <v>0</v>
      </c>
      <c r="G32" s="39">
        <f t="shared" si="1"/>
        <v>0</v>
      </c>
    </row>
    <row r="33" spans="1:7" ht="34.5" thickBot="1" x14ac:dyDescent="0.3">
      <c r="A33" s="23" t="s">
        <v>28</v>
      </c>
      <c r="B33" s="24" t="s">
        <v>27</v>
      </c>
      <c r="C33" s="36">
        <v>0</v>
      </c>
      <c r="D33" s="19" t="s">
        <v>26</v>
      </c>
      <c r="E33" s="20">
        <v>46</v>
      </c>
      <c r="F33" s="39">
        <f t="shared" si="0"/>
        <v>0</v>
      </c>
      <c r="G33" s="39">
        <f t="shared" si="1"/>
        <v>0</v>
      </c>
    </row>
    <row r="34" spans="1:7" ht="34.5" thickBot="1" x14ac:dyDescent="0.3">
      <c r="A34" s="23" t="s">
        <v>25</v>
      </c>
      <c r="B34" s="24" t="s">
        <v>24</v>
      </c>
      <c r="C34" s="36">
        <v>0</v>
      </c>
      <c r="D34" s="19" t="s">
        <v>23</v>
      </c>
      <c r="E34" s="20">
        <v>255633.33</v>
      </c>
      <c r="F34" s="39">
        <f t="shared" si="0"/>
        <v>0</v>
      </c>
      <c r="G34" s="39">
        <f t="shared" si="1"/>
        <v>0</v>
      </c>
    </row>
    <row r="35" spans="1:7" ht="34.5" thickBot="1" x14ac:dyDescent="0.3">
      <c r="A35" s="23" t="s">
        <v>22</v>
      </c>
      <c r="B35" s="24" t="s">
        <v>21</v>
      </c>
      <c r="C35" s="36">
        <v>0</v>
      </c>
      <c r="D35" s="19" t="s">
        <v>20</v>
      </c>
      <c r="E35" s="20">
        <v>64</v>
      </c>
      <c r="F35" s="39">
        <f t="shared" si="0"/>
        <v>0</v>
      </c>
      <c r="G35" s="39">
        <f t="shared" si="1"/>
        <v>0</v>
      </c>
    </row>
    <row r="36" spans="1:7" ht="34.5" thickBot="1" x14ac:dyDescent="0.3">
      <c r="A36" s="23" t="s">
        <v>19</v>
      </c>
      <c r="B36" s="24" t="s">
        <v>18</v>
      </c>
      <c r="C36" s="36">
        <v>0</v>
      </c>
      <c r="D36" s="19" t="s">
        <v>17</v>
      </c>
      <c r="E36" s="20">
        <v>2</v>
      </c>
      <c r="F36" s="39">
        <f t="shared" si="0"/>
        <v>0</v>
      </c>
      <c r="G36" s="39">
        <f t="shared" si="1"/>
        <v>0</v>
      </c>
    </row>
    <row r="37" spans="1:7" ht="34.5" thickBot="1" x14ac:dyDescent="0.3">
      <c r="A37" s="23" t="s">
        <v>16</v>
      </c>
      <c r="B37" s="24" t="s">
        <v>15</v>
      </c>
      <c r="C37" s="36">
        <v>0</v>
      </c>
      <c r="D37" s="19" t="s">
        <v>14</v>
      </c>
      <c r="E37" s="20">
        <v>1</v>
      </c>
      <c r="F37" s="39">
        <f t="shared" si="0"/>
        <v>0</v>
      </c>
      <c r="G37" s="39">
        <f t="shared" si="1"/>
        <v>0</v>
      </c>
    </row>
    <row r="38" spans="1:7" ht="23.25" thickBot="1" x14ac:dyDescent="0.3">
      <c r="A38" s="23" t="s">
        <v>13</v>
      </c>
      <c r="B38" s="24" t="s">
        <v>12</v>
      </c>
      <c r="C38" s="36">
        <v>0</v>
      </c>
      <c r="D38" s="19" t="s">
        <v>6</v>
      </c>
      <c r="E38" s="20">
        <v>9301.64</v>
      </c>
      <c r="F38" s="39">
        <f t="shared" si="0"/>
        <v>0</v>
      </c>
      <c r="G38" s="39">
        <f t="shared" si="1"/>
        <v>0</v>
      </c>
    </row>
    <row r="39" spans="1:7" ht="34.5" thickBot="1" x14ac:dyDescent="0.3">
      <c r="A39" s="23" t="s">
        <v>11</v>
      </c>
      <c r="B39" s="24" t="s">
        <v>10</v>
      </c>
      <c r="C39" s="36">
        <v>0</v>
      </c>
      <c r="D39" s="19" t="s">
        <v>9</v>
      </c>
      <c r="E39" s="20">
        <v>67</v>
      </c>
      <c r="F39" s="39">
        <f t="shared" si="0"/>
        <v>0</v>
      </c>
      <c r="G39" s="39">
        <f t="shared" si="1"/>
        <v>0</v>
      </c>
    </row>
    <row r="40" spans="1:7" ht="34.5" thickBot="1" x14ac:dyDescent="0.3">
      <c r="A40" s="25" t="s">
        <v>8</v>
      </c>
      <c r="B40" s="26" t="s">
        <v>7</v>
      </c>
      <c r="C40" s="36">
        <v>0</v>
      </c>
      <c r="D40" s="21" t="s">
        <v>6</v>
      </c>
      <c r="E40" s="22">
        <v>0</v>
      </c>
      <c r="F40" s="40">
        <f t="shared" si="0"/>
        <v>0</v>
      </c>
      <c r="G40" s="40">
        <f t="shared" si="1"/>
        <v>0</v>
      </c>
    </row>
    <row r="41" spans="1:7" x14ac:dyDescent="0.25">
      <c r="A41" s="15" t="s">
        <v>5</v>
      </c>
      <c r="B41" s="15"/>
      <c r="C41" s="15"/>
      <c r="D41" s="15"/>
      <c r="E41" s="15"/>
      <c r="F41" s="38">
        <f>ROUND(SUM(F5:F40),5)</f>
        <v>0</v>
      </c>
      <c r="G41" s="38">
        <f>ROUND(SUM(G5:G40),5)</f>
        <v>0</v>
      </c>
    </row>
    <row r="44" spans="1:7" ht="26.1" customHeight="1" x14ac:dyDescent="0.25">
      <c r="A44" s="16" t="s">
        <v>170</v>
      </c>
      <c r="B44" s="16"/>
    </row>
    <row r="45" spans="1:7" x14ac:dyDescent="0.25">
      <c r="A45" s="11" t="s">
        <v>148</v>
      </c>
      <c r="B45" s="17">
        <v>307697.75</v>
      </c>
      <c r="C45" s="34" t="s">
        <v>173</v>
      </c>
    </row>
    <row r="46" spans="1:7" ht="30" x14ac:dyDescent="0.25">
      <c r="A46" s="11" t="s">
        <v>152</v>
      </c>
      <c r="B46" s="18">
        <v>60000</v>
      </c>
    </row>
    <row r="47" spans="1:7" x14ac:dyDescent="0.25">
      <c r="A47" s="11" t="s">
        <v>153</v>
      </c>
      <c r="B47" s="18">
        <v>60000</v>
      </c>
    </row>
    <row r="48" spans="1:7" ht="45" x14ac:dyDescent="0.25">
      <c r="A48" s="11" t="s">
        <v>171</v>
      </c>
      <c r="B48" s="41">
        <f>G41</f>
        <v>0</v>
      </c>
      <c r="C48" s="10"/>
      <c r="D48" s="10"/>
    </row>
    <row r="49" spans="1:6" ht="30" x14ac:dyDescent="0.25">
      <c r="A49" s="11" t="s">
        <v>172</v>
      </c>
      <c r="B49" s="41">
        <f>P30</f>
        <v>0</v>
      </c>
      <c r="C49" s="10"/>
      <c r="D49" s="10"/>
    </row>
    <row r="50" spans="1:6" ht="30" x14ac:dyDescent="0.25">
      <c r="A50" s="11" t="s">
        <v>4</v>
      </c>
      <c r="B50" s="12">
        <v>246624</v>
      </c>
      <c r="D50" s="10"/>
    </row>
    <row r="51" spans="1:6" ht="60" x14ac:dyDescent="0.25">
      <c r="A51" s="11" t="s">
        <v>3</v>
      </c>
      <c r="B51" s="12">
        <v>70781.087999999989</v>
      </c>
      <c r="C51" s="10"/>
      <c r="D51" s="10"/>
      <c r="E51" s="10"/>
    </row>
    <row r="52" spans="1:6" ht="45" x14ac:dyDescent="0.25">
      <c r="A52" s="11" t="s">
        <v>154</v>
      </c>
      <c r="B52" s="12">
        <v>618912</v>
      </c>
    </row>
    <row r="53" spans="1:6" ht="75" x14ac:dyDescent="0.25">
      <c r="A53" s="11" t="s">
        <v>156</v>
      </c>
      <c r="B53" s="12">
        <v>177627.74399999995</v>
      </c>
    </row>
    <row r="54" spans="1:6" ht="45" x14ac:dyDescent="0.25">
      <c r="A54" s="11" t="s">
        <v>155</v>
      </c>
      <c r="B54" s="12">
        <v>412607.99999999994</v>
      </c>
    </row>
    <row r="55" spans="1:6" ht="75" x14ac:dyDescent="0.25">
      <c r="A55" s="11" t="s">
        <v>157</v>
      </c>
      <c r="B55" s="12">
        <v>118418.49599999998</v>
      </c>
    </row>
    <row r="56" spans="1:6" ht="90" x14ac:dyDescent="0.25">
      <c r="A56" s="11" t="s">
        <v>158</v>
      </c>
      <c r="B56" s="12">
        <v>1037470.3896644996</v>
      </c>
    </row>
    <row r="57" spans="1:6" ht="75" x14ac:dyDescent="0.25">
      <c r="A57" s="11" t="s">
        <v>2</v>
      </c>
      <c r="B57" s="12">
        <v>888299.14462979988</v>
      </c>
    </row>
    <row r="58" spans="1:6" ht="60" x14ac:dyDescent="0.25">
      <c r="A58" s="11" t="s">
        <v>1</v>
      </c>
      <c r="B58" s="1">
        <v>0</v>
      </c>
    </row>
    <row r="59" spans="1:6" ht="75" x14ac:dyDescent="0.25">
      <c r="A59" s="11" t="s">
        <v>159</v>
      </c>
      <c r="B59" s="1">
        <v>0</v>
      </c>
    </row>
    <row r="60" spans="1:6" ht="75" x14ac:dyDescent="0.25">
      <c r="A60" s="11" t="s">
        <v>160</v>
      </c>
      <c r="B60" s="1">
        <v>0</v>
      </c>
    </row>
    <row r="61" spans="1:6" ht="75" x14ac:dyDescent="0.25">
      <c r="A61" s="11" t="s">
        <v>166</v>
      </c>
      <c r="B61" s="1">
        <v>0</v>
      </c>
    </row>
    <row r="62" spans="1:6" ht="60" x14ac:dyDescent="0.25">
      <c r="A62" s="11" t="s">
        <v>161</v>
      </c>
      <c r="B62" s="1">
        <v>0</v>
      </c>
    </row>
    <row r="63" spans="1:6" ht="72.75" x14ac:dyDescent="0.25">
      <c r="A63" s="5" t="s">
        <v>162</v>
      </c>
      <c r="B63" s="6">
        <f>(((B48+B56)/B45)*B46)+929.21</f>
        <v>203232.35774765161</v>
      </c>
      <c r="C63" s="35" t="s">
        <v>174</v>
      </c>
      <c r="F63" s="7"/>
    </row>
    <row r="64" spans="1:6" ht="30" x14ac:dyDescent="0.25">
      <c r="A64" s="5" t="s">
        <v>163</v>
      </c>
      <c r="B64" s="6">
        <f>(((B49+B57)/B45)*B47)+929.21</f>
        <v>174144.47945773244</v>
      </c>
      <c r="F64" s="7"/>
    </row>
    <row r="65" spans="1:3" ht="45" x14ac:dyDescent="0.25">
      <c r="A65" s="8" t="s">
        <v>0</v>
      </c>
      <c r="B65" s="9">
        <f>ROUND((((B51*(1-B58)+(B53*(1-B59)+(B55*(1-B60)+(B56*(1-B61)+(B57*(1-B62)))))+B63+B48+B49+B50+B52+B54+B64))),2)</f>
        <v>3948117.7</v>
      </c>
      <c r="C65" s="10"/>
    </row>
    <row r="66" spans="1:3" ht="30" x14ac:dyDescent="0.25">
      <c r="A66" s="11" t="s">
        <v>164</v>
      </c>
      <c r="B66" s="12">
        <v>35000</v>
      </c>
      <c r="C66" s="10"/>
    </row>
    <row r="67" spans="1:3" x14ac:dyDescent="0.25">
      <c r="A67" s="11" t="s">
        <v>149</v>
      </c>
      <c r="B67" s="12">
        <v>784094</v>
      </c>
      <c r="C67" s="10"/>
    </row>
    <row r="68" spans="1:3" ht="75" x14ac:dyDescent="0.25">
      <c r="A68" s="13" t="s">
        <v>167</v>
      </c>
      <c r="B68" s="14">
        <f>B65+B66+B67</f>
        <v>4767211.7</v>
      </c>
    </row>
    <row r="70" spans="1:3" ht="60" x14ac:dyDescent="0.25">
      <c r="A70" s="4" t="s">
        <v>165</v>
      </c>
      <c r="B70" s="2">
        <v>0</v>
      </c>
    </row>
    <row r="71" spans="1:3" ht="30" x14ac:dyDescent="0.25">
      <c r="A71" s="4" t="s">
        <v>151</v>
      </c>
      <c r="B71" s="2">
        <v>0</v>
      </c>
    </row>
  </sheetData>
  <sheetProtection algorithmName="SHA-512" hashValue="+Up0vttTTLovoP4b76l29PCAocTbsVNYbEPKuWaVMny41ycQ2iUSq5F/ZgWT3+4rrc7qTd5ggcbcBWEPwikG0g==" saltValue="aMtlgGPgz0cl1OsVSq34Cw==" spinCount="100000" sheet="1" objects="1" scenarios="1"/>
  <mergeCells count="6">
    <mergeCell ref="A1:P2"/>
    <mergeCell ref="B7:B9"/>
    <mergeCell ref="B19:B24"/>
    <mergeCell ref="B28:B30"/>
    <mergeCell ref="K12:K16"/>
    <mergeCell ref="K8:K11"/>
  </mergeCells>
  <pageMargins left="0.7" right="0.7" top="0.75" bottom="0.75" header="0.3" footer="0.3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 L1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Viola Locatelli</cp:lastModifiedBy>
  <dcterms:created xsi:type="dcterms:W3CDTF">2023-06-15T08:41:34Z</dcterms:created>
  <dcterms:modified xsi:type="dcterms:W3CDTF">2023-07-20T09:46:43Z</dcterms:modified>
</cp:coreProperties>
</file>