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0_servizioacquisti\SERVIZIOACQUISTI\GARE\2022\SINTEL\Presidio Residenze\Allegati\"/>
    </mc:Choice>
  </mc:AlternateContent>
  <bookViews>
    <workbookView xWindow="0" yWindow="0" windowWidth="10365" windowHeight="1161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  <c r="C8" i="1"/>
  <c r="B12" i="1"/>
  <c r="B11" i="1"/>
  <c r="D8" i="1" l="1"/>
  <c r="E8" i="1" s="1"/>
  <c r="B14" i="1"/>
  <c r="C14" i="1" s="1"/>
  <c r="C7" i="1"/>
  <c r="D7" i="1" s="1"/>
  <c r="E7" i="1" s="1"/>
  <c r="G8" i="1" l="1"/>
  <c r="H8" i="1" s="1"/>
  <c r="G7" i="1"/>
  <c r="H7" i="1" s="1"/>
  <c r="G17" i="1" l="1"/>
  <c r="G19" i="1" s="1"/>
</calcChain>
</file>

<file path=xl/sharedStrings.xml><?xml version="1.0" encoding="utf-8"?>
<sst xmlns="http://schemas.openxmlformats.org/spreadsheetml/2006/main" count="26" uniqueCount="25">
  <si>
    <t>Servizio</t>
  </si>
  <si>
    <t>Controllo</t>
  </si>
  <si>
    <t xml:space="preserve">Oneri per la sicurezza dovuti a rischi da interferenze </t>
  </si>
  <si>
    <t>OFFERTA ECONOMICA - All. 8</t>
  </si>
  <si>
    <t>valori</t>
  </si>
  <si>
    <t>Controllo e note</t>
  </si>
  <si>
    <t>Quota ribassabile</t>
  </si>
  <si>
    <t xml:space="preserve">Totale scontato </t>
  </si>
  <si>
    <t>Ore stimate primi due anni</t>
  </si>
  <si>
    <t>Importo stanzianto</t>
  </si>
  <si>
    <t xml:space="preserve">TOTALE offerto </t>
  </si>
  <si>
    <t xml:space="preserve">Presidio </t>
  </si>
  <si>
    <t>Reperibilità</t>
  </si>
  <si>
    <t>Servizi extra</t>
  </si>
  <si>
    <t>B) MATERIALI (COMPILARE LE CASELLE IN VERDE)</t>
  </si>
  <si>
    <t>Importo stanziato (2 + 2 anni)</t>
  </si>
  <si>
    <t>Ore stiamnte opzione ulteriori due anni</t>
  </si>
  <si>
    <t xml:space="preserve">Ribasso [%] da applicare alle spese generali e utile d'impresa pari al 28,7%  dei materiali utilizzati </t>
  </si>
  <si>
    <t xml:space="preserve">Istruzioni: compilare le caselle in verde. </t>
  </si>
  <si>
    <t>Prercentuale di ribasso su quota ribassabile</t>
  </si>
  <si>
    <t>Percentuale di ribasso su quota ribassabile</t>
  </si>
  <si>
    <t>Automezzi (2+2 anni)</t>
  </si>
  <si>
    <t>Non ribassabili</t>
  </si>
  <si>
    <t>Totale contratto (importo da inserire a sistema)</t>
  </si>
  <si>
    <t xml:space="preserve">Totale offerto per 4 anni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</si>
</sst>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_-[$€-410]\ * #,##0.00_-;\-[$€-410]\ * #,##0.00_-;_-[$€-410]\ * &quot;-&quot;??_-;_-@_-"/>
    <numFmt numFmtId="167" formatCode="_-* #,##0.00\ [$€-410]_-;\-* #,##0.00\ [$€-410]_-;_-* &quot;-&quot;??\ [$€-410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165" fontId="0" fillId="0" borderId="1" xfId="1" applyFont="1" applyBorder="1"/>
    <xf numFmtId="0" fontId="2" fillId="3" borderId="5" xfId="0" applyFont="1" applyFill="1" applyBorder="1" applyAlignment="1">
      <alignment horizontal="justify" vertical="center" wrapText="1"/>
    </xf>
    <xf numFmtId="0" fontId="2" fillId="3" borderId="6" xfId="0" applyFont="1" applyFill="1" applyBorder="1" applyAlignment="1">
      <alignment horizontal="justify" vertical="center" wrapText="1"/>
    </xf>
    <xf numFmtId="0" fontId="0" fillId="0" borderId="7" xfId="0" applyFont="1" applyBorder="1" applyAlignment="1">
      <alignment horizontal="justify" vertical="center" wrapText="1"/>
    </xf>
    <xf numFmtId="0" fontId="0" fillId="0" borderId="9" xfId="0" applyFont="1" applyBorder="1" applyAlignment="1">
      <alignment horizontal="justify" vertical="center" wrapText="1"/>
    </xf>
    <xf numFmtId="165" fontId="0" fillId="0" borderId="10" xfId="1" applyFont="1" applyBorder="1"/>
    <xf numFmtId="3" fontId="0" fillId="0" borderId="1" xfId="0" applyNumberFormat="1" applyFont="1" applyBorder="1" applyAlignment="1">
      <alignment horizontal="center" vertical="center" wrapText="1"/>
    </xf>
    <xf numFmtId="3" fontId="0" fillId="0" borderId="10" xfId="0" applyNumberFormat="1" applyFont="1" applyBorder="1" applyAlignment="1">
      <alignment horizontal="center" vertical="center" wrapText="1"/>
    </xf>
    <xf numFmtId="0" fontId="6" fillId="6" borderId="5" xfId="0" applyFont="1" applyFill="1" applyBorder="1" applyAlignment="1">
      <alignment wrapText="1"/>
    </xf>
    <xf numFmtId="0" fontId="6" fillId="6" borderId="6" xfId="0" applyFont="1" applyFill="1" applyBorder="1"/>
    <xf numFmtId="0" fontId="6" fillId="6" borderId="12" xfId="0" applyFont="1" applyFill="1" applyBorder="1"/>
    <xf numFmtId="0" fontId="0" fillId="0" borderId="7" xfId="0" applyFill="1" applyBorder="1" applyAlignment="1">
      <alignment horizontal="center" vertical="center" wrapText="1"/>
    </xf>
    <xf numFmtId="166" fontId="0" fillId="0" borderId="1" xfId="0" applyNumberFormat="1" applyBorder="1"/>
    <xf numFmtId="10" fontId="0" fillId="4" borderId="1" xfId="0" applyNumberFormat="1" applyFill="1" applyBorder="1" applyProtection="1">
      <protection locked="0"/>
    </xf>
    <xf numFmtId="0" fontId="0" fillId="7" borderId="9" xfId="0" applyFill="1" applyBorder="1" applyAlignment="1">
      <alignment wrapText="1"/>
    </xf>
    <xf numFmtId="166" fontId="0" fillId="7" borderId="10" xfId="0" applyNumberFormat="1" applyFill="1" applyBorder="1"/>
    <xf numFmtId="167" fontId="0" fillId="0" borderId="1" xfId="0" applyNumberFormat="1" applyFont="1" applyBorder="1" applyAlignment="1">
      <alignment horizontal="center"/>
    </xf>
    <xf numFmtId="167" fontId="0" fillId="0" borderId="0" xfId="0" applyNumberFormat="1"/>
    <xf numFmtId="9" fontId="0" fillId="4" borderId="1" xfId="2" applyFont="1" applyFill="1" applyBorder="1" applyProtection="1">
      <protection locked="0"/>
    </xf>
    <xf numFmtId="9" fontId="0" fillId="4" borderId="10" xfId="2" applyFont="1" applyFill="1" applyBorder="1" applyProtection="1">
      <protection locked="0"/>
    </xf>
    <xf numFmtId="167" fontId="0" fillId="0" borderId="10" xfId="0" applyNumberFormat="1" applyFont="1" applyBorder="1" applyAlignment="1">
      <alignment horizontal="center"/>
    </xf>
    <xf numFmtId="0" fontId="2" fillId="3" borderId="12" xfId="0" applyFont="1" applyFill="1" applyBorder="1" applyAlignment="1">
      <alignment horizontal="justify" vertical="center" wrapText="1"/>
    </xf>
    <xf numFmtId="0" fontId="0" fillId="5" borderId="8" xfId="0" applyFill="1" applyBorder="1"/>
    <xf numFmtId="0" fontId="0" fillId="5" borderId="11" xfId="0" applyFill="1" applyBorder="1"/>
    <xf numFmtId="164" fontId="5" fillId="8" borderId="16" xfId="0" applyNumberFormat="1" applyFont="1" applyFill="1" applyBorder="1"/>
    <xf numFmtId="165" fontId="5" fillId="8" borderId="1" xfId="1" applyFont="1" applyFill="1" applyBorder="1"/>
    <xf numFmtId="165" fontId="3" fillId="9" borderId="4" xfId="0" applyNumberFormat="1" applyFont="1" applyFill="1" applyBorder="1"/>
    <xf numFmtId="0" fontId="3" fillId="5" borderId="11" xfId="0" applyFont="1" applyFill="1" applyBorder="1"/>
    <xf numFmtId="0" fontId="5" fillId="8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8" borderId="16" xfId="0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164" fontId="5" fillId="10" borderId="1" xfId="0" applyNumberFormat="1" applyFont="1" applyFill="1" applyBorder="1"/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E25" sqref="E25"/>
    </sheetView>
  </sheetViews>
  <sheetFormatPr defaultRowHeight="15" x14ac:dyDescent="0.25"/>
  <cols>
    <col min="1" max="1" width="27.42578125" customWidth="1"/>
    <col min="2" max="2" width="20" customWidth="1"/>
    <col min="3" max="5" width="18.5703125" customWidth="1"/>
    <col min="6" max="6" width="16.85546875" customWidth="1"/>
    <col min="7" max="7" width="15.7109375" bestFit="1" customWidth="1"/>
    <col min="8" max="8" width="11.7109375" customWidth="1"/>
  </cols>
  <sheetData>
    <row r="1" spans="1:8" ht="15" customHeight="1" x14ac:dyDescent="0.25">
      <c r="A1" s="30" t="s">
        <v>3</v>
      </c>
      <c r="B1" s="30"/>
      <c r="C1" s="30"/>
      <c r="D1" s="30"/>
      <c r="E1" s="30"/>
      <c r="F1" s="30"/>
      <c r="G1" s="30"/>
      <c r="H1" s="30"/>
    </row>
    <row r="2" spans="1:8" ht="15" customHeight="1" x14ac:dyDescent="0.25">
      <c r="A2" s="30"/>
      <c r="B2" s="30"/>
      <c r="C2" s="30"/>
      <c r="D2" s="30"/>
      <c r="E2" s="30"/>
      <c r="F2" s="30"/>
      <c r="G2" s="30"/>
      <c r="H2" s="30"/>
    </row>
    <row r="3" spans="1:8" ht="15" customHeight="1" thickBot="1" x14ac:dyDescent="0.3"/>
    <row r="4" spans="1:8" ht="15.75" thickBot="1" x14ac:dyDescent="0.3">
      <c r="A4" s="31" t="s">
        <v>18</v>
      </c>
      <c r="B4" s="32"/>
      <c r="C4" s="32"/>
      <c r="D4" s="32"/>
      <c r="E4" s="32"/>
      <c r="F4" s="32"/>
      <c r="G4" s="32"/>
      <c r="H4" s="32"/>
    </row>
    <row r="5" spans="1:8" ht="15.75" thickBot="1" x14ac:dyDescent="0.3"/>
    <row r="6" spans="1:8" ht="45" x14ac:dyDescent="0.25">
      <c r="A6" s="2" t="s">
        <v>0</v>
      </c>
      <c r="B6" s="3" t="s">
        <v>8</v>
      </c>
      <c r="C6" s="3" t="s">
        <v>16</v>
      </c>
      <c r="D6" s="3" t="s">
        <v>9</v>
      </c>
      <c r="E6" s="3" t="s">
        <v>6</v>
      </c>
      <c r="F6" s="3" t="s">
        <v>19</v>
      </c>
      <c r="G6" s="3" t="s">
        <v>10</v>
      </c>
      <c r="H6" s="22" t="s">
        <v>1</v>
      </c>
    </row>
    <row r="7" spans="1:8" x14ac:dyDescent="0.25">
      <c r="A7" s="4" t="s">
        <v>11</v>
      </c>
      <c r="B7" s="7">
        <f>(2080*2)+(2080*2)+(2080*1)</f>
        <v>10400</v>
      </c>
      <c r="C7" s="7">
        <f>(2080*2)+(2080*2)+(2080*2)</f>
        <v>12480</v>
      </c>
      <c r="D7" s="17">
        <f>(B7+C7)*28.04373</f>
        <v>641640.54240000003</v>
      </c>
      <c r="E7" s="17">
        <f>D7-498555.2</f>
        <v>143085.34240000002</v>
      </c>
      <c r="F7" s="19">
        <v>0</v>
      </c>
      <c r="G7" s="1">
        <f>D7-E7+E7*(1-F7)</f>
        <v>641640.54240000003</v>
      </c>
      <c r="H7" s="23" t="str">
        <f>IF(G7&gt;641640.55,"ATTENZIONE VALORE SOPRA BASE D'ASTA","OK")</f>
        <v>OK</v>
      </c>
    </row>
    <row r="8" spans="1:8" ht="15.75" thickBot="1" x14ac:dyDescent="0.3">
      <c r="A8" s="5" t="s">
        <v>12</v>
      </c>
      <c r="B8" s="8">
        <f>(416*2)+(416*2)+(832*1)</f>
        <v>2496</v>
      </c>
      <c r="C8" s="8">
        <f>(416*2)+(416*2)+(832*2)</f>
        <v>3328</v>
      </c>
      <c r="D8" s="21">
        <f>(B8+C8)*39.962316</f>
        <v>232740.528384</v>
      </c>
      <c r="E8" s="21">
        <f>D8-180839.57</f>
        <v>51900.958383999998</v>
      </c>
      <c r="F8" s="20">
        <v>0</v>
      </c>
      <c r="G8" s="6">
        <f>D8-E8+E8*(1-F8)</f>
        <v>232740.528384</v>
      </c>
      <c r="H8" s="24" t="str">
        <f>IF(G8&gt;232740.54,"ATTENZIONE VALORE SOPRA BASE D'ASTA","OK")</f>
        <v>OK</v>
      </c>
    </row>
    <row r="9" spans="1:8" ht="15.75" thickBot="1" x14ac:dyDescent="0.3"/>
    <row r="10" spans="1:8" ht="30" x14ac:dyDescent="0.25">
      <c r="A10" s="9" t="s">
        <v>14</v>
      </c>
      <c r="B10" s="10" t="s">
        <v>4</v>
      </c>
      <c r="C10" s="11" t="s">
        <v>5</v>
      </c>
    </row>
    <row r="11" spans="1:8" ht="30" customHeight="1" x14ac:dyDescent="0.25">
      <c r="A11" s="12" t="s">
        <v>15</v>
      </c>
      <c r="B11" s="13">
        <f>155520*2</f>
        <v>311040</v>
      </c>
      <c r="C11" s="35" t="s">
        <v>17</v>
      </c>
      <c r="F11" s="18"/>
      <c r="G11" s="18"/>
    </row>
    <row r="12" spans="1:8" ht="31.5" customHeight="1" x14ac:dyDescent="0.25">
      <c r="A12" s="12" t="s">
        <v>6</v>
      </c>
      <c r="B12" s="13">
        <f>17340.42*4</f>
        <v>69361.679999999993</v>
      </c>
      <c r="C12" s="36"/>
    </row>
    <row r="13" spans="1:8" ht="34.5" customHeight="1" x14ac:dyDescent="0.25">
      <c r="A13" s="12" t="s">
        <v>20</v>
      </c>
      <c r="B13" s="14">
        <v>0</v>
      </c>
      <c r="C13" s="37"/>
    </row>
    <row r="14" spans="1:8" ht="15.75" thickBot="1" x14ac:dyDescent="0.3">
      <c r="A14" s="15" t="s">
        <v>7</v>
      </c>
      <c r="B14" s="16">
        <f>B11-B12+B12*(1-B13)</f>
        <v>311040</v>
      </c>
      <c r="C14" s="24" t="str">
        <f>IF(B14&gt;311040.01,"ATTENZIONE VALORE SOPRA BASE D'ASTA","OK")</f>
        <v>OK</v>
      </c>
    </row>
    <row r="15" spans="1:8" ht="15.75" thickBot="1" x14ac:dyDescent="0.3">
      <c r="A15" s="15" t="s">
        <v>21</v>
      </c>
      <c r="B15" s="16">
        <v>100800</v>
      </c>
      <c r="C15" s="28" t="s">
        <v>22</v>
      </c>
    </row>
    <row r="17" spans="1:7" x14ac:dyDescent="0.25">
      <c r="A17" s="29" t="s">
        <v>24</v>
      </c>
      <c r="B17" s="29"/>
      <c r="C17" s="29"/>
      <c r="D17" s="29"/>
      <c r="E17" s="29"/>
      <c r="F17" s="29"/>
      <c r="G17" s="26">
        <f>G7+G8+B14+B15</f>
        <v>1286221.070784</v>
      </c>
    </row>
    <row r="18" spans="1:7" ht="15.75" thickBot="1" x14ac:dyDescent="0.3">
      <c r="A18" s="38" t="s">
        <v>13</v>
      </c>
      <c r="B18" s="38"/>
      <c r="C18" s="38"/>
      <c r="D18" s="38"/>
      <c r="E18" s="38"/>
      <c r="F18" s="38"/>
      <c r="G18" s="25">
        <v>360845.22831999976</v>
      </c>
    </row>
    <row r="19" spans="1:7" ht="15.75" thickBot="1" x14ac:dyDescent="0.3">
      <c r="A19" s="33" t="s">
        <v>23</v>
      </c>
      <c r="B19" s="34"/>
      <c r="C19" s="34"/>
      <c r="D19" s="34"/>
      <c r="E19" s="34"/>
      <c r="F19" s="34"/>
      <c r="G19" s="27">
        <f>SUM(G17:G18)</f>
        <v>1647066.2991039997</v>
      </c>
    </row>
    <row r="21" spans="1:7" x14ac:dyDescent="0.25">
      <c r="A21" s="39" t="s">
        <v>2</v>
      </c>
      <c r="B21" s="39"/>
      <c r="C21" s="39"/>
      <c r="D21" s="39"/>
      <c r="E21" s="39"/>
      <c r="F21" s="39"/>
      <c r="G21" s="40">
        <v>23597.87</v>
      </c>
    </row>
  </sheetData>
  <sheetProtection algorithmName="SHA-512" hashValue="4taXD6c8i9AuxWGhOIXyTokyvt8Imlj2SOB2DmL73zJf6kbGVsulzCUll/XM7+rK0H4MUfgv1+prlVDu7IwyiA==" saltValue="JaXbAs80yN76LL/HieVWFg==" spinCount="100000" sheet="1" objects="1" scenarios="1"/>
  <mergeCells count="7">
    <mergeCell ref="A17:F17"/>
    <mergeCell ref="A1:H2"/>
    <mergeCell ref="A4:H4"/>
    <mergeCell ref="A21:F21"/>
    <mergeCell ref="A19:F19"/>
    <mergeCell ref="C11:C13"/>
    <mergeCell ref="A18:F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dcterms:created xsi:type="dcterms:W3CDTF">2018-08-06T12:47:15Z</dcterms:created>
  <dcterms:modified xsi:type="dcterms:W3CDTF">2022-07-21T14:53:06Z</dcterms:modified>
</cp:coreProperties>
</file>