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_servizioacquisti\SERVIZIOACQUISTI\GARE\2019\SINTEL\RIFIUTI 2019\Allegati\"/>
    </mc:Choice>
  </mc:AlternateContent>
  <bookViews>
    <workbookView xWindow="0" yWindow="0" windowWidth="10860" windowHeight="4860" tabRatio="536" activeTab="2"/>
  </bookViews>
  <sheets>
    <sheet name="Tabella A - A1" sheetId="16" r:id="rId1"/>
    <sheet name="Tabella C" sheetId="17" r:id="rId2"/>
    <sheet name="Riepilogo offerta economica" sheetId="18" r:id="rId3"/>
  </sheets>
  <calcPr calcId="162913"/>
</workbook>
</file>

<file path=xl/calcChain.xml><?xml version="1.0" encoding="utf-8"?>
<calcChain xmlns="http://schemas.openxmlformats.org/spreadsheetml/2006/main">
  <c r="F6" i="18" l="1"/>
  <c r="F43" i="16" l="1"/>
  <c r="F5" i="17" l="1"/>
  <c r="F4" i="17"/>
  <c r="F6" i="17"/>
  <c r="F7" i="17"/>
  <c r="F8" i="17"/>
  <c r="F9" i="17"/>
  <c r="F10" i="17"/>
  <c r="F11" i="17"/>
  <c r="F12" i="17"/>
  <c r="F13" i="17"/>
  <c r="F14" i="17"/>
  <c r="F15" i="17"/>
  <c r="F16" i="17"/>
  <c r="F3" i="17"/>
  <c r="H48" i="16"/>
  <c r="H49" i="16"/>
  <c r="H50" i="16"/>
  <c r="H47" i="16"/>
  <c r="H42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6" i="16"/>
  <c r="F17" i="17" l="1"/>
  <c r="H51" i="16"/>
  <c r="D7" i="18" s="1"/>
  <c r="H43" i="16"/>
  <c r="C7" i="18" s="1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E6" i="18"/>
  <c r="F47" i="16"/>
  <c r="F48" i="16"/>
  <c r="F49" i="16"/>
  <c r="F50" i="16"/>
  <c r="E7" i="18"/>
  <c r="D17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3" i="17"/>
  <c r="F51" i="16" l="1"/>
  <c r="D6" i="18" s="1"/>
  <c r="C6" i="18"/>
  <c r="F7" i="18"/>
  <c r="E10" i="18" s="1"/>
</calcChain>
</file>

<file path=xl/sharedStrings.xml><?xml version="1.0" encoding="utf-8"?>
<sst xmlns="http://schemas.openxmlformats.org/spreadsheetml/2006/main" count="248" uniqueCount="132">
  <si>
    <t>Codice CER non pericoloso</t>
  </si>
  <si>
    <t>Quantità media annua [kg]</t>
  </si>
  <si>
    <t>n° raccolte annue</t>
  </si>
  <si>
    <t>170802 Materiali da costruzione a base di gesso</t>
  </si>
  <si>
    <t>160103 Pneumatici fuori uso</t>
  </si>
  <si>
    <t>120105 Limatura e trucioli di materiali plastici</t>
  </si>
  <si>
    <t>160304 Rifiuti inorganici, diversi da quelli di cui alla voce 160303</t>
  </si>
  <si>
    <t>080409* Adesivi cont. Solventi pericolosi</t>
  </si>
  <si>
    <t>080121* Residui vernici</t>
  </si>
  <si>
    <t>070710* Altri residui di filtrazione e assorbenti esausti</t>
  </si>
  <si>
    <t>110106* Acidi non specificati altrimenti</t>
  </si>
  <si>
    <t xml:space="preserve">170603* Altri materiali isolanti contenenti o costituiti da sostanze pericolose </t>
  </si>
  <si>
    <t>Stato fisico</t>
  </si>
  <si>
    <t>solido non pulverulento</t>
  </si>
  <si>
    <t>liquido</t>
  </si>
  <si>
    <t>solido pulverulento</t>
  </si>
  <si>
    <t>liquido/solido non pulverulento</t>
  </si>
  <si>
    <t>fangoso</t>
  </si>
  <si>
    <t>170407 Metalli misti</t>
  </si>
  <si>
    <t>170601* Materiali isolanti, contenenti amianto</t>
  </si>
  <si>
    <t>190904 Carbone attivo esaurito</t>
  </si>
  <si>
    <t>170101 Cemento</t>
  </si>
  <si>
    <t>170505*  Materiale di dragaggio (es fanghi)</t>
  </si>
  <si>
    <t>130308* Olio termico</t>
  </si>
  <si>
    <t>130703* Miscela di combustibili</t>
  </si>
  <si>
    <t>030105 Segatura</t>
  </si>
  <si>
    <t>060314 Sali e loro soluzioni</t>
  </si>
  <si>
    <t>070215 Rifiuti prodotti da additivi</t>
  </si>
  <si>
    <t>080112 Pitture e vernici</t>
  </si>
  <si>
    <t>080318 Toner</t>
  </si>
  <si>
    <t>090107 Carta per foto</t>
  </si>
  <si>
    <t>150203 Assorbenti</t>
  </si>
  <si>
    <t>161002 Soluzioni acquose</t>
  </si>
  <si>
    <t>170201 Legno</t>
  </si>
  <si>
    <t>170202 Vetro</t>
  </si>
  <si>
    <t>170203 Plastica (poliuretano)</t>
  </si>
  <si>
    <t>170302 Bitumi</t>
  </si>
  <si>
    <t>170504 Terra e rocce</t>
  </si>
  <si>
    <t>190805 Fanghi da trattam. acque urbane</t>
  </si>
  <si>
    <t>190905 Resine</t>
  </si>
  <si>
    <t>060104* Acido fosforico</t>
  </si>
  <si>
    <t>060106* Altri acidi</t>
  </si>
  <si>
    <t>060203* Idrossido ammonio</t>
  </si>
  <si>
    <t>060205* Basi</t>
  </si>
  <si>
    <t>060311* Cianuri</t>
  </si>
  <si>
    <t>060313* Sali con metalli</t>
  </si>
  <si>
    <t>060403* Arsenico</t>
  </si>
  <si>
    <t>060404* Mercurio</t>
  </si>
  <si>
    <t>060405* Acidi cont. Metalli</t>
  </si>
  <si>
    <t>070208* Altri fondi e residui di reazione</t>
  </si>
  <si>
    <t>070310* Residui filtrazione</t>
  </si>
  <si>
    <t>090101* Soluz. Sviluppo</t>
  </si>
  <si>
    <t>090104* Soluz. fissaggio</t>
  </si>
  <si>
    <t>120116* Abrasivo pericoloso</t>
  </si>
  <si>
    <t>130105* Emulsioni</t>
  </si>
  <si>
    <t>130110* Oli non clorurati</t>
  </si>
  <si>
    <t>130113* Altri oli per circuiti idraulici</t>
  </si>
  <si>
    <t>150202* Filtri e stracci</t>
  </si>
  <si>
    <t>160506* Reag.scarto</t>
  </si>
  <si>
    <t xml:space="preserve">170503* Terre e rocce </t>
  </si>
  <si>
    <t>190110* Carbone attivo</t>
  </si>
  <si>
    <t>120101 Truc. metall.</t>
  </si>
  <si>
    <t>170402 Alluminio</t>
  </si>
  <si>
    <t>170405 Ferro e acciaio</t>
  </si>
  <si>
    <t xml:space="preserve">100115 Ceneri </t>
  </si>
  <si>
    <t>120104 polveri metalli non ferrosi (es. rame)</t>
  </si>
  <si>
    <t xml:space="preserve">150101, 150102, 150103, 150104, 150105, 150106, 150107 imballaggi </t>
  </si>
  <si>
    <t>060204* Idrossido di sodio e di potassio</t>
  </si>
  <si>
    <t>130310* Altri oli isolanti</t>
  </si>
  <si>
    <t>Codice EER non pericoloso</t>
  </si>
  <si>
    <t>170604 Materiali isolanti diversi da quelli di cui alle voci 170601 e 170603</t>
  </si>
  <si>
    <t>190606 Digestato</t>
  </si>
  <si>
    <t xml:space="preserve">solido non pulverulento </t>
  </si>
  <si>
    <t>060704* Soluzioni e acidi, ad esempio acido di contatto</t>
  </si>
  <si>
    <t>070101* Soluzioni acquose di lavaggio e acque madri</t>
  </si>
  <si>
    <t>070103* Solventi organici alogenati, soluzioni di lavaggio e acque madri</t>
  </si>
  <si>
    <t>070104* Altri solventi organici, soluzioni di lavaggio e acque madri</t>
  </si>
  <si>
    <t>070107* Fondi e residui di filtrazione alogenati</t>
  </si>
  <si>
    <t>070701* Soluzioni acquose di lavaggio e acque madri</t>
  </si>
  <si>
    <t>070703* Solventi organici alogenati, soluzioni di lavaggio e acque madri</t>
  </si>
  <si>
    <t>070704* Altri solventi organici, soluzioni di lavaggio e acque madri</t>
  </si>
  <si>
    <t>070709* Residui di filtrazione e assorbenti esauriti alogenati</t>
  </si>
  <si>
    <t>100305* Rifiuti di allumina</t>
  </si>
  <si>
    <t>120114* Fanghi di lavorazione, contenenti sostanze pericolose</t>
  </si>
  <si>
    <t>130208* Altri oli per motori, ingranaggi</t>
  </si>
  <si>
    <t>150110* Imballaggi contaminati</t>
  </si>
  <si>
    <t>150111* Imballaggi metallici, compresi contenitori a pressione vuoti</t>
  </si>
  <si>
    <t xml:space="preserve">160114* Liquidi antigelo contenenti sostanze pericolose </t>
  </si>
  <si>
    <t>160303* Rifiuti inorganici, contenenti sostanze pericolose</t>
  </si>
  <si>
    <t>160305* Rifiuti organici, contenenti sostanze pericolose</t>
  </si>
  <si>
    <t xml:space="preserve">160504* Gas in contenitori a pressione </t>
  </si>
  <si>
    <t>160508* Sostanze chimiche di scarto</t>
  </si>
  <si>
    <t>160708* Rifiuti contenenti olio</t>
  </si>
  <si>
    <t>170204* Vetro, plastica e legno contenenti sostanze pericolose o da esse contaminati</t>
  </si>
  <si>
    <t xml:space="preserve">180103* Rifiuti che devono essere raccolti e smaltiti applicando precauzioni particolari </t>
  </si>
  <si>
    <t>161003* Concentrati acquosi, contenenti sostanze pericolose</t>
  </si>
  <si>
    <t>140604* fanghi o rifiuti solidi, contenenti solventi alogenati</t>
  </si>
  <si>
    <t>140602* altri solventi e miscele di solventi alogenati</t>
  </si>
  <si>
    <t>Servizio</t>
  </si>
  <si>
    <t>A) Trasporto con furgone (ptt ton 3,5)</t>
  </si>
  <si>
    <t>B) Trasporto con motrice scarrabile (ptt ton 24)</t>
  </si>
  <si>
    <t>C) Trasporto con furgone con sponda idraulica (ptt 6,5/12 ton)</t>
  </si>
  <si>
    <t>Facchinaggio (costo orario uomo)</t>
  </si>
  <si>
    <t>Noleggio annuale ceste di metallo per materiale inerte (es. bitumi)</t>
  </si>
  <si>
    <r>
      <t>TABELLA A1: Servizio periodico/ordinario (</t>
    </r>
    <r>
      <rPr>
        <b/>
        <sz val="12"/>
        <rFont val="Times New Roman"/>
        <family val="1"/>
      </rPr>
      <t>rifiuti valorizzati)</t>
    </r>
  </si>
  <si>
    <r>
      <t>TABELLA A:  Servizio periodico/ordinario (</t>
    </r>
    <r>
      <rPr>
        <b/>
        <sz val="12"/>
        <rFont val="Times New Roman"/>
        <family val="1"/>
      </rPr>
      <t xml:space="preserve">rifiuti a pagamento) </t>
    </r>
  </si>
  <si>
    <r>
      <t>TABELLA B: Servizio a richiesta (</t>
    </r>
    <r>
      <rPr>
        <b/>
        <sz val="12"/>
        <rFont val="Times New Roman"/>
        <family val="1"/>
      </rPr>
      <t>rifiuti a pagamento)</t>
    </r>
  </si>
  <si>
    <t>TABELLA C: Servizi necessari per l'erogazione della prestazione</t>
  </si>
  <si>
    <t>Quantità (annue)</t>
  </si>
  <si>
    <t xml:space="preserve">Gestione amministrativa FIR </t>
  </si>
  <si>
    <t>Maggiorazione per ogni ritiro oltre al primo punto di raccolta (si veda art. 9.1.2 del capitolato)</t>
  </si>
  <si>
    <t xml:space="preserve"> </t>
  </si>
  <si>
    <t>Operazioni Carico/Fermo macchina (dopo la prima ora)</t>
  </si>
  <si>
    <t>Noleggio annuale scarrabile al massimo da 20 mc (per metalli)</t>
  </si>
  <si>
    <t>Noleggio annuale scarrabile al massimo da 10 mc (ribassato)</t>
  </si>
  <si>
    <t>Base d'asta 
€/Kg</t>
  </si>
  <si>
    <t>Prezzo a base d'asta</t>
  </si>
  <si>
    <r>
      <t xml:space="preserve">Prezzo offerto  €/Kg </t>
    </r>
    <r>
      <rPr>
        <b/>
        <sz val="10"/>
        <color rgb="FFFF0000"/>
        <rFont val="Times New Roman"/>
        <family val="1"/>
      </rPr>
      <t>(prezzo soggetto a ribasso)</t>
    </r>
  </si>
  <si>
    <t>TOTALE</t>
  </si>
  <si>
    <t>Valorizzazione €/Kg</t>
  </si>
  <si>
    <t xml:space="preserve">TABELLA RIASSUNTIVA OFFERTA ECONOMICA </t>
  </si>
  <si>
    <t>Prezzi base d'asta</t>
  </si>
  <si>
    <t>Prezzo offerto</t>
  </si>
  <si>
    <t>TABELLA A:  Servizio periodico/ordinario</t>
  </si>
  <si>
    <t>TABELLA A1: Servizio periodico/ordinario (rifiuti valorizzati)</t>
  </si>
  <si>
    <t>Compilare obbligatoriamente, pena l'esclusione dell'offerta presentata, le TABELLA A e TABELLA A1</t>
  </si>
  <si>
    <t xml:space="preserve">% SCONTO OFFERTO </t>
  </si>
  <si>
    <t>Quotare i codici che possono essere gestiti (i prezzi indicati non concorrono alla definizione dello sconto economico offeto. Verranno impiegati come prezzi di listino in sede di esecuzione del servizio)</t>
  </si>
  <si>
    <t>VALORE COMPLESSIVO
tabella  (A - A1 + C)</t>
  </si>
  <si>
    <t>VALORE % DA CARICARE SULLA PIATTAFORMA SINTEL COME INDICATO NEL DISCIPLINARE DI GARA - ART 20</t>
  </si>
  <si>
    <r>
      <t xml:space="preserve">Prezzo offerto  €/Kg </t>
    </r>
    <r>
      <rPr>
        <b/>
        <sz val="10"/>
        <color rgb="FFFF0000"/>
        <rFont val="Times New Roman"/>
        <family val="1"/>
      </rPr>
      <t>(prezzo NON soggetto a ribasso economico)</t>
    </r>
  </si>
  <si>
    <r>
      <t xml:space="preserve">Prezzo offerto  €/Kg </t>
    </r>
    <r>
      <rPr>
        <b/>
        <sz val="10"/>
        <color rgb="FFFF0000"/>
        <rFont val="Times New Roman"/>
        <family val="1"/>
      </rPr>
      <t>(prezzo soggetto a rialzo)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</si>
</sst>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0\ &quot;€&quot;_-;\-* #,##0.0000\ &quot;€&quot;_-;_-* &quot;-&quot;??\ &quot;€&quot;_-;_-@_-"/>
    <numFmt numFmtId="167" formatCode="0.00000%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name val="Arial"/>
      <family val="2"/>
    </font>
    <font>
      <b/>
      <u/>
      <sz val="12"/>
      <name val="Times New Roman"/>
      <family val="1"/>
    </font>
    <font>
      <sz val="11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u/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4" fontId="13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 wrapText="1"/>
    </xf>
    <xf numFmtId="0" fontId="8" fillId="2" borderId="1" xfId="1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9" fillId="0" borderId="1" xfId="0" applyFont="1" applyFill="1" applyBorder="1" applyAlignment="1">
      <alignment horizontal="left" vertical="center" wrapText="1"/>
    </xf>
    <xf numFmtId="44" fontId="0" fillId="0" borderId="1" xfId="7" applyFont="1" applyBorder="1"/>
    <xf numFmtId="0" fontId="0" fillId="11" borderId="1" xfId="0" applyFill="1" applyBorder="1" applyProtection="1">
      <protection locked="0"/>
    </xf>
    <xf numFmtId="44" fontId="10" fillId="10" borderId="1" xfId="7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right" vertical="center" wrapText="1"/>
    </xf>
    <xf numFmtId="0" fontId="6" fillId="3" borderId="1" xfId="1" applyFont="1" applyFill="1" applyBorder="1" applyAlignment="1">
      <alignment horizontal="right" vertical="center" wrapText="1"/>
    </xf>
    <xf numFmtId="3" fontId="6" fillId="0" borderId="1" xfId="1" applyNumberFormat="1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0" fillId="7" borderId="0" xfId="0" applyFill="1"/>
    <xf numFmtId="0" fontId="15" fillId="7" borderId="0" xfId="0" applyFont="1" applyFill="1"/>
    <xf numFmtId="0" fontId="16" fillId="7" borderId="0" xfId="0" applyFont="1" applyFill="1" applyAlignment="1">
      <alignment horizontal="center" vertical="center"/>
    </xf>
    <xf numFmtId="0" fontId="19" fillId="7" borderId="0" xfId="0" applyFont="1" applyFill="1" applyAlignment="1">
      <alignment horizontal="left" vertical="center"/>
    </xf>
    <xf numFmtId="0" fontId="20" fillId="7" borderId="1" xfId="0" applyFont="1" applyFill="1" applyBorder="1" applyAlignment="1">
      <alignment vertical="center"/>
    </xf>
    <xf numFmtId="44" fontId="0" fillId="10" borderId="1" xfId="7" applyFont="1" applyFill="1" applyBorder="1" applyAlignment="1">
      <alignment horizontal="center" vertical="center"/>
    </xf>
    <xf numFmtId="44" fontId="10" fillId="10" borderId="1" xfId="7" applyFont="1" applyFill="1" applyBorder="1" applyAlignment="1">
      <alignment horizontal="center" vertical="center" wrapText="1"/>
    </xf>
    <xf numFmtId="44" fontId="0" fillId="0" borderId="1" xfId="0" applyNumberFormat="1" applyBorder="1"/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right" vertical="center" wrapText="1"/>
    </xf>
    <xf numFmtId="0" fontId="21" fillId="12" borderId="1" xfId="0" applyFont="1" applyFill="1" applyBorder="1" applyAlignment="1">
      <alignment horizontal="left" vertical="center"/>
    </xf>
    <xf numFmtId="0" fontId="1" fillId="7" borderId="0" xfId="0" applyFont="1" applyFill="1"/>
    <xf numFmtId="0" fontId="4" fillId="7" borderId="1" xfId="6" applyFont="1" applyFill="1" applyBorder="1" applyAlignment="1">
      <alignment horizontal="center" vertical="center" wrapText="1"/>
    </xf>
    <xf numFmtId="44" fontId="21" fillId="12" borderId="1" xfId="0" applyNumberFormat="1" applyFont="1" applyFill="1" applyBorder="1"/>
    <xf numFmtId="0" fontId="0" fillId="14" borderId="0" xfId="0" applyFill="1"/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0" fontId="17" fillId="14" borderId="0" xfId="0" applyFont="1" applyFill="1" applyBorder="1" applyAlignment="1"/>
    <xf numFmtId="0" fontId="24" fillId="14" borderId="0" xfId="0" applyFont="1" applyFill="1" applyBorder="1" applyAlignment="1"/>
    <xf numFmtId="44" fontId="25" fillId="12" borderId="1" xfId="7" applyFont="1" applyFill="1" applyBorder="1" applyAlignment="1">
      <alignment horizontal="right" vertical="center"/>
    </xf>
    <xf numFmtId="44" fontId="21" fillId="12" borderId="1" xfId="7" applyFont="1" applyFill="1" applyBorder="1"/>
    <xf numFmtId="0" fontId="21" fillId="12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4" fontId="0" fillId="0" borderId="1" xfId="7" applyFont="1" applyBorder="1" applyAlignment="1">
      <alignment horizontal="center"/>
    </xf>
    <xf numFmtId="44" fontId="15" fillId="0" borderId="1" xfId="7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6" fontId="0" fillId="15" borderId="1" xfId="0" applyNumberFormat="1" applyFill="1" applyBorder="1" applyProtection="1">
      <protection locked="0"/>
    </xf>
    <xf numFmtId="44" fontId="1" fillId="7" borderId="1" xfId="0" applyNumberFormat="1" applyFont="1" applyFill="1" applyBorder="1" applyAlignment="1">
      <alignment horizontal="center" vertical="center"/>
    </xf>
    <xf numFmtId="44" fontId="1" fillId="7" borderId="1" xfId="7" applyFont="1" applyFill="1" applyBorder="1" applyAlignment="1">
      <alignment horizontal="center" vertical="center"/>
    </xf>
    <xf numFmtId="44" fontId="21" fillId="12" borderId="1" xfId="0" applyNumberFormat="1" applyFont="1" applyFill="1" applyBorder="1" applyAlignment="1">
      <alignment horizontal="center" vertical="center"/>
    </xf>
    <xf numFmtId="44" fontId="21" fillId="12" borderId="1" xfId="0" applyNumberFormat="1" applyFont="1" applyFill="1" applyBorder="1" applyAlignment="1">
      <alignment horizontal="center" vertical="center" wrapText="1"/>
    </xf>
    <xf numFmtId="44" fontId="0" fillId="7" borderId="0" xfId="0" applyNumberFormat="1" applyFill="1"/>
    <xf numFmtId="0" fontId="18" fillId="12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4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5" borderId="0" xfId="1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1" fillId="8" borderId="0" xfId="1" applyFont="1" applyFill="1" applyAlignment="1">
      <alignment horizontal="center" vertical="center"/>
    </xf>
    <xf numFmtId="0" fontId="22" fillId="14" borderId="1" xfId="0" applyFont="1" applyFill="1" applyBorder="1" applyAlignment="1">
      <alignment horizontal="center" vertical="center" wrapText="1"/>
    </xf>
    <xf numFmtId="0" fontId="17" fillId="14" borderId="1" xfId="0" applyFont="1" applyFill="1" applyBorder="1" applyAlignment="1"/>
    <xf numFmtId="167" fontId="24" fillId="12" borderId="1" xfId="0" applyNumberFormat="1" applyFont="1" applyFill="1" applyBorder="1" applyAlignment="1">
      <alignment horizontal="center" vertical="center"/>
    </xf>
    <xf numFmtId="0" fontId="24" fillId="12" borderId="1" xfId="0" applyFont="1" applyFill="1" applyBorder="1" applyAlignment="1"/>
    <xf numFmtId="0" fontId="23" fillId="13" borderId="0" xfId="0" applyFont="1" applyFill="1" applyBorder="1" applyAlignment="1">
      <alignment horizontal="center" vertical="center" wrapText="1"/>
    </xf>
    <xf numFmtId="0" fontId="0" fillId="0" borderId="0" xfId="0" applyAlignment="1"/>
    <xf numFmtId="44" fontId="0" fillId="15" borderId="1" xfId="0" applyNumberFormat="1" applyFill="1" applyBorder="1" applyProtection="1">
      <protection locked="0"/>
    </xf>
  </cellXfs>
  <cellStyles count="8">
    <cellStyle name="Euro" xfId="5"/>
    <cellStyle name="Migliaia 2" xfId="2"/>
    <cellStyle name="Normale" xfId="0" builtinId="0"/>
    <cellStyle name="Normale 2" xfId="4"/>
    <cellStyle name="Normale 2 2" xfId="6"/>
    <cellStyle name="Normale 3" xfId="1"/>
    <cellStyle name="Percentuale 2" xfId="3"/>
    <cellStyle name="Valuta" xfId="7" builtinId="4"/>
  </cellStyles>
  <dxfs count="3"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  <dxf>
      <font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12</xdr:row>
      <xdr:rowOff>95250</xdr:rowOff>
    </xdr:from>
    <xdr:to>
      <xdr:col>4</xdr:col>
      <xdr:colOff>909108</xdr:colOff>
      <xdr:row>15</xdr:row>
      <xdr:rowOff>107155</xdr:rowOff>
    </xdr:to>
    <xdr:sp macro="" textlink="">
      <xdr:nvSpPr>
        <xdr:cNvPr id="3" name="Freccia in su 2"/>
        <xdr:cNvSpPr/>
      </xdr:nvSpPr>
      <xdr:spPr>
        <a:xfrm>
          <a:off x="4857750" y="4343400"/>
          <a:ext cx="651933" cy="716755"/>
        </a:xfrm>
        <a:prstGeom prst="upArrow">
          <a:avLst>
            <a:gd name="adj1" fmla="val 50000"/>
            <a:gd name="adj2" fmla="val 51461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zoomScale="80" zoomScaleNormal="80" workbookViewId="0">
      <selection activeCell="G47" sqref="G47:G50"/>
    </sheetView>
  </sheetViews>
  <sheetFormatPr defaultRowHeight="15" x14ac:dyDescent="0.25"/>
  <cols>
    <col min="1" max="1" width="70.28515625" customWidth="1"/>
    <col min="2" max="2" width="26.140625" customWidth="1"/>
    <col min="3" max="3" width="15.140625" customWidth="1"/>
    <col min="4" max="4" width="13.85546875" customWidth="1"/>
    <col min="5" max="5" width="19.42578125" customWidth="1"/>
    <col min="6" max="6" width="16.85546875" customWidth="1"/>
    <col min="7" max="7" width="19.42578125" customWidth="1"/>
    <col min="8" max="8" width="20.42578125" customWidth="1"/>
    <col min="9" max="9" width="38.7109375" customWidth="1"/>
  </cols>
  <sheetData>
    <row r="1" spans="1:8" s="1" customFormat="1" x14ac:dyDescent="0.25"/>
    <row r="2" spans="1:8" s="1" customFormat="1" ht="36.75" customHeight="1" x14ac:dyDescent="0.25">
      <c r="A2" s="86" t="s">
        <v>125</v>
      </c>
      <c r="B2" s="87"/>
      <c r="C2" s="87"/>
      <c r="D2" s="87"/>
      <c r="E2" s="87"/>
      <c r="F2" s="87"/>
    </row>
    <row r="3" spans="1:8" s="1" customFormat="1" x14ac:dyDescent="0.25"/>
    <row r="4" spans="1:8" ht="15.75" x14ac:dyDescent="0.25">
      <c r="A4" s="91" t="s">
        <v>105</v>
      </c>
      <c r="B4" s="91"/>
      <c r="C4" s="92"/>
      <c r="D4" s="1"/>
      <c r="E4" s="1"/>
    </row>
    <row r="5" spans="1:8" ht="38.25" x14ac:dyDescent="0.25">
      <c r="A5" s="19" t="s">
        <v>69</v>
      </c>
      <c r="B5" s="21" t="s">
        <v>12</v>
      </c>
      <c r="C5" s="21" t="s">
        <v>1</v>
      </c>
      <c r="D5" s="21" t="s">
        <v>2</v>
      </c>
      <c r="E5" s="21" t="s">
        <v>115</v>
      </c>
      <c r="F5" s="21" t="s">
        <v>116</v>
      </c>
      <c r="G5" s="21" t="s">
        <v>117</v>
      </c>
      <c r="H5" s="21" t="s">
        <v>118</v>
      </c>
    </row>
    <row r="6" spans="1:8" x14ac:dyDescent="0.25">
      <c r="A6" s="25" t="s">
        <v>25</v>
      </c>
      <c r="B6" s="6" t="s">
        <v>13</v>
      </c>
      <c r="C6" s="34">
        <v>700</v>
      </c>
      <c r="D6" s="14">
        <v>4</v>
      </c>
      <c r="E6" s="33">
        <v>1.5</v>
      </c>
      <c r="F6" s="31">
        <f>C6*E6</f>
        <v>1050</v>
      </c>
      <c r="G6" s="80"/>
      <c r="H6" s="75" t="str">
        <f>IF(G6="", "&lt;&lt; - COMPILARE",G6*C6)</f>
        <v>&lt;&lt; - COMPILARE</v>
      </c>
    </row>
    <row r="7" spans="1:8" x14ac:dyDescent="0.25">
      <c r="A7" s="25" t="s">
        <v>41</v>
      </c>
      <c r="B7" s="6" t="s">
        <v>14</v>
      </c>
      <c r="C7" s="35">
        <v>2000</v>
      </c>
      <c r="D7" s="14">
        <v>13</v>
      </c>
      <c r="E7" s="33">
        <v>3.5</v>
      </c>
      <c r="F7" s="31">
        <f t="shared" ref="F7:F42" si="0">C7*E7</f>
        <v>7000</v>
      </c>
      <c r="G7" s="80"/>
      <c r="H7" s="75" t="str">
        <f t="shared" ref="H7:H42" si="1">IF(G7="", "&lt;&lt; - COMPILARE",G7*C7)</f>
        <v>&lt;&lt; - COMPILARE</v>
      </c>
    </row>
    <row r="8" spans="1:8" x14ac:dyDescent="0.25">
      <c r="A8" s="25" t="s">
        <v>43</v>
      </c>
      <c r="B8" s="6" t="s">
        <v>14</v>
      </c>
      <c r="C8" s="35">
        <v>800</v>
      </c>
      <c r="D8" s="14">
        <v>11</v>
      </c>
      <c r="E8" s="33">
        <v>3.5</v>
      </c>
      <c r="F8" s="31">
        <f t="shared" si="0"/>
        <v>2800</v>
      </c>
      <c r="G8" s="80"/>
      <c r="H8" s="75" t="str">
        <f t="shared" si="1"/>
        <v>&lt;&lt; - COMPILARE</v>
      </c>
    </row>
    <row r="9" spans="1:8" x14ac:dyDescent="0.25">
      <c r="A9" s="25" t="s">
        <v>45</v>
      </c>
      <c r="B9" s="6" t="s">
        <v>14</v>
      </c>
      <c r="C9" s="35">
        <v>1000</v>
      </c>
      <c r="D9" s="14">
        <v>4</v>
      </c>
      <c r="E9" s="33">
        <v>4</v>
      </c>
      <c r="F9" s="31">
        <f t="shared" si="0"/>
        <v>4000</v>
      </c>
      <c r="G9" s="80"/>
      <c r="H9" s="75" t="str">
        <f t="shared" si="1"/>
        <v>&lt;&lt; - COMPILARE</v>
      </c>
    </row>
    <row r="10" spans="1:8" x14ac:dyDescent="0.25">
      <c r="A10" s="26" t="s">
        <v>74</v>
      </c>
      <c r="B10" s="6" t="s">
        <v>14</v>
      </c>
      <c r="C10" s="34">
        <v>150</v>
      </c>
      <c r="D10" s="14">
        <v>3</v>
      </c>
      <c r="E10" s="33">
        <v>3.5</v>
      </c>
      <c r="F10" s="31">
        <f t="shared" si="0"/>
        <v>525</v>
      </c>
      <c r="G10" s="80"/>
      <c r="H10" s="75" t="str">
        <f t="shared" si="1"/>
        <v>&lt;&lt; - COMPILARE</v>
      </c>
    </row>
    <row r="11" spans="1:8" x14ac:dyDescent="0.25">
      <c r="A11" s="25" t="s">
        <v>78</v>
      </c>
      <c r="B11" s="6" t="s">
        <v>14</v>
      </c>
      <c r="C11" s="35">
        <v>1000</v>
      </c>
      <c r="D11" s="14">
        <v>3</v>
      </c>
      <c r="E11" s="33">
        <v>3.5</v>
      </c>
      <c r="F11" s="31">
        <f t="shared" si="0"/>
        <v>3500</v>
      </c>
      <c r="G11" s="80"/>
      <c r="H11" s="75" t="str">
        <f t="shared" si="1"/>
        <v>&lt;&lt; - COMPILARE</v>
      </c>
    </row>
    <row r="12" spans="1:8" x14ac:dyDescent="0.25">
      <c r="A12" s="93" t="s">
        <v>81</v>
      </c>
      <c r="B12" s="9" t="s">
        <v>13</v>
      </c>
      <c r="C12" s="36">
        <v>150</v>
      </c>
      <c r="D12" s="13">
        <v>2</v>
      </c>
      <c r="E12" s="33">
        <v>4</v>
      </c>
      <c r="F12" s="31">
        <f t="shared" si="0"/>
        <v>600</v>
      </c>
      <c r="G12" s="80"/>
      <c r="H12" s="75" t="str">
        <f t="shared" si="1"/>
        <v>&lt;&lt; - COMPILARE</v>
      </c>
    </row>
    <row r="13" spans="1:8" x14ac:dyDescent="0.25">
      <c r="A13" s="93"/>
      <c r="B13" s="9" t="s">
        <v>15</v>
      </c>
      <c r="C13" s="36">
        <v>130</v>
      </c>
      <c r="D13" s="13">
        <v>3</v>
      </c>
      <c r="E13" s="33">
        <v>4</v>
      </c>
      <c r="F13" s="31">
        <f t="shared" si="0"/>
        <v>520</v>
      </c>
      <c r="G13" s="80"/>
      <c r="H13" s="75" t="str">
        <f t="shared" si="1"/>
        <v>&lt;&lt; - COMPILARE</v>
      </c>
    </row>
    <row r="14" spans="1:8" x14ac:dyDescent="0.25">
      <c r="A14" s="26" t="s">
        <v>9</v>
      </c>
      <c r="B14" s="9" t="s">
        <v>15</v>
      </c>
      <c r="C14" s="36">
        <v>200</v>
      </c>
      <c r="D14" s="13">
        <v>1</v>
      </c>
      <c r="E14" s="33">
        <v>3.5</v>
      </c>
      <c r="F14" s="31">
        <f t="shared" si="0"/>
        <v>700</v>
      </c>
      <c r="G14" s="80"/>
      <c r="H14" s="75" t="str">
        <f t="shared" si="1"/>
        <v>&lt;&lt; - COMPILARE</v>
      </c>
    </row>
    <row r="15" spans="1:8" x14ac:dyDescent="0.25">
      <c r="A15" s="30" t="s">
        <v>29</v>
      </c>
      <c r="B15" s="9" t="s">
        <v>13</v>
      </c>
      <c r="C15" s="37">
        <v>1500</v>
      </c>
      <c r="D15" s="13">
        <v>15</v>
      </c>
      <c r="E15" s="33">
        <v>2.5</v>
      </c>
      <c r="F15" s="31">
        <f t="shared" si="0"/>
        <v>3750</v>
      </c>
      <c r="G15" s="80"/>
      <c r="H15" s="75" t="str">
        <f t="shared" si="1"/>
        <v>&lt;&lt; - COMPILARE</v>
      </c>
    </row>
    <row r="16" spans="1:8" x14ac:dyDescent="0.25">
      <c r="A16" s="25" t="s">
        <v>51</v>
      </c>
      <c r="B16" s="6" t="s">
        <v>14</v>
      </c>
      <c r="C16" s="34">
        <v>500</v>
      </c>
      <c r="D16" s="14">
        <v>2</v>
      </c>
      <c r="E16" s="33">
        <v>3.5</v>
      </c>
      <c r="F16" s="31">
        <f t="shared" si="0"/>
        <v>1750</v>
      </c>
      <c r="G16" s="80"/>
      <c r="H16" s="75" t="str">
        <f t="shared" si="1"/>
        <v>&lt;&lt; - COMPILARE</v>
      </c>
    </row>
    <row r="17" spans="1:9" x14ac:dyDescent="0.25">
      <c r="A17" s="25" t="s">
        <v>52</v>
      </c>
      <c r="B17" s="6" t="s">
        <v>14</v>
      </c>
      <c r="C17" s="34">
        <v>500</v>
      </c>
      <c r="D17" s="14">
        <v>2</v>
      </c>
      <c r="E17" s="33">
        <v>3.5</v>
      </c>
      <c r="F17" s="31">
        <f t="shared" si="0"/>
        <v>1750</v>
      </c>
      <c r="G17" s="80"/>
      <c r="H17" s="75" t="str">
        <f t="shared" si="1"/>
        <v>&lt;&lt; - COMPILARE</v>
      </c>
    </row>
    <row r="18" spans="1:9" x14ac:dyDescent="0.25">
      <c r="A18" s="25" t="s">
        <v>54</v>
      </c>
      <c r="B18" s="6" t="s">
        <v>14</v>
      </c>
      <c r="C18" s="35">
        <v>1200</v>
      </c>
      <c r="D18" s="14">
        <v>3</v>
      </c>
      <c r="E18" s="33">
        <v>1.5</v>
      </c>
      <c r="F18" s="31">
        <f t="shared" si="0"/>
        <v>1800</v>
      </c>
      <c r="G18" s="80"/>
      <c r="H18" s="75" t="str">
        <f t="shared" si="1"/>
        <v>&lt;&lt; - COMPILARE</v>
      </c>
    </row>
    <row r="19" spans="1:9" x14ac:dyDescent="0.25">
      <c r="A19" s="25" t="s">
        <v>55</v>
      </c>
      <c r="B19" s="6" t="s">
        <v>14</v>
      </c>
      <c r="C19" s="35">
        <v>1500</v>
      </c>
      <c r="D19" s="14">
        <v>2</v>
      </c>
      <c r="E19" s="33">
        <v>0.55000000000000004</v>
      </c>
      <c r="F19" s="31">
        <f t="shared" si="0"/>
        <v>825.00000000000011</v>
      </c>
      <c r="G19" s="80"/>
      <c r="H19" s="75" t="str">
        <f t="shared" si="1"/>
        <v>&lt;&lt; - COMPILARE</v>
      </c>
    </row>
    <row r="20" spans="1:9" x14ac:dyDescent="0.25">
      <c r="A20" s="25" t="s">
        <v>56</v>
      </c>
      <c r="B20" s="6" t="s">
        <v>14</v>
      </c>
      <c r="C20" s="34">
        <v>400</v>
      </c>
      <c r="D20" s="14">
        <v>2</v>
      </c>
      <c r="E20" s="33">
        <v>0.55000000000000004</v>
      </c>
      <c r="F20" s="31">
        <f t="shared" si="0"/>
        <v>220.00000000000003</v>
      </c>
      <c r="G20" s="80"/>
      <c r="H20" s="75" t="str">
        <f t="shared" si="1"/>
        <v>&lt;&lt; - COMPILARE</v>
      </c>
    </row>
    <row r="21" spans="1:9" x14ac:dyDescent="0.25">
      <c r="A21" s="25" t="s">
        <v>84</v>
      </c>
      <c r="B21" s="6" t="s">
        <v>14</v>
      </c>
      <c r="C21" s="35">
        <v>500</v>
      </c>
      <c r="D21" s="14">
        <v>3</v>
      </c>
      <c r="E21" s="33">
        <v>0.55000000000000004</v>
      </c>
      <c r="F21" s="31">
        <f t="shared" si="0"/>
        <v>275</v>
      </c>
      <c r="G21" s="80"/>
      <c r="H21" s="75" t="str">
        <f t="shared" si="1"/>
        <v>&lt;&lt; - COMPILARE</v>
      </c>
    </row>
    <row r="22" spans="1:9" x14ac:dyDescent="0.25">
      <c r="A22" s="25" t="s">
        <v>23</v>
      </c>
      <c r="B22" s="6" t="s">
        <v>14</v>
      </c>
      <c r="C22" s="34">
        <v>50</v>
      </c>
      <c r="D22" s="14">
        <v>1</v>
      </c>
      <c r="E22" s="33">
        <v>0.55000000000000004</v>
      </c>
      <c r="F22" s="31">
        <f t="shared" si="0"/>
        <v>27.500000000000004</v>
      </c>
      <c r="G22" s="80"/>
      <c r="H22" s="75" t="str">
        <f t="shared" si="1"/>
        <v>&lt;&lt; - COMPILARE</v>
      </c>
      <c r="I22" t="s">
        <v>111</v>
      </c>
    </row>
    <row r="23" spans="1:9" x14ac:dyDescent="0.25">
      <c r="A23" s="25" t="s">
        <v>68</v>
      </c>
      <c r="B23" s="6" t="s">
        <v>14</v>
      </c>
      <c r="C23" s="34">
        <v>150</v>
      </c>
      <c r="D23" s="14">
        <v>1</v>
      </c>
      <c r="E23" s="33">
        <v>0.55000000000000004</v>
      </c>
      <c r="F23" s="31">
        <f t="shared" si="0"/>
        <v>82.5</v>
      </c>
      <c r="G23" s="80"/>
      <c r="H23" s="75" t="str">
        <f t="shared" si="1"/>
        <v>&lt;&lt; - COMPILARE</v>
      </c>
    </row>
    <row r="24" spans="1:9" x14ac:dyDescent="0.25">
      <c r="A24" s="25" t="s">
        <v>85</v>
      </c>
      <c r="B24" s="6" t="s">
        <v>13</v>
      </c>
      <c r="C24" s="35">
        <v>1800</v>
      </c>
      <c r="D24" s="14">
        <v>10</v>
      </c>
      <c r="E24" s="33">
        <v>2.5</v>
      </c>
      <c r="F24" s="31">
        <f t="shared" si="0"/>
        <v>4500</v>
      </c>
      <c r="G24" s="80"/>
      <c r="H24" s="75" t="str">
        <f t="shared" si="1"/>
        <v>&lt;&lt; - COMPILARE</v>
      </c>
    </row>
    <row r="25" spans="1:9" x14ac:dyDescent="0.25">
      <c r="A25" s="25" t="s">
        <v>57</v>
      </c>
      <c r="B25" s="6" t="s">
        <v>13</v>
      </c>
      <c r="C25" s="35">
        <v>3500</v>
      </c>
      <c r="D25" s="14">
        <v>13</v>
      </c>
      <c r="E25" s="33">
        <v>2.5</v>
      </c>
      <c r="F25" s="31">
        <f t="shared" si="0"/>
        <v>8750</v>
      </c>
      <c r="G25" s="80"/>
      <c r="H25" s="75" t="str">
        <f t="shared" si="1"/>
        <v>&lt;&lt; - COMPILARE</v>
      </c>
    </row>
    <row r="26" spans="1:9" x14ac:dyDescent="0.25">
      <c r="A26" s="25" t="s">
        <v>32</v>
      </c>
      <c r="B26" s="6" t="s">
        <v>14</v>
      </c>
      <c r="C26" s="34">
        <v>150</v>
      </c>
      <c r="D26" s="14">
        <v>3</v>
      </c>
      <c r="E26" s="33">
        <v>1.5</v>
      </c>
      <c r="F26" s="31">
        <f t="shared" si="0"/>
        <v>225</v>
      </c>
      <c r="G26" s="80"/>
      <c r="H26" s="75" t="str">
        <f t="shared" si="1"/>
        <v>&lt;&lt; - COMPILARE</v>
      </c>
    </row>
    <row r="27" spans="1:9" x14ac:dyDescent="0.25">
      <c r="A27" s="94" t="s">
        <v>89</v>
      </c>
      <c r="B27" s="6" t="s">
        <v>14</v>
      </c>
      <c r="C27" s="34">
        <v>50</v>
      </c>
      <c r="D27" s="14">
        <v>2</v>
      </c>
      <c r="E27" s="33">
        <v>3.5</v>
      </c>
      <c r="F27" s="31">
        <f t="shared" si="0"/>
        <v>175</v>
      </c>
      <c r="G27" s="80"/>
      <c r="H27" s="75" t="str">
        <f t="shared" si="1"/>
        <v>&lt;&lt; - COMPILARE</v>
      </c>
    </row>
    <row r="28" spans="1:9" x14ac:dyDescent="0.25">
      <c r="A28" s="94"/>
      <c r="B28" s="6" t="s">
        <v>13</v>
      </c>
      <c r="C28" s="34">
        <v>50</v>
      </c>
      <c r="D28" s="14">
        <v>1</v>
      </c>
      <c r="E28" s="33">
        <v>3.5</v>
      </c>
      <c r="F28" s="31">
        <f t="shared" si="0"/>
        <v>175</v>
      </c>
      <c r="G28" s="80"/>
      <c r="H28" s="75" t="str">
        <f t="shared" si="1"/>
        <v>&lt;&lt; - COMPILARE</v>
      </c>
    </row>
    <row r="29" spans="1:9" x14ac:dyDescent="0.25">
      <c r="A29" s="25" t="s">
        <v>90</v>
      </c>
      <c r="B29" s="6" t="s">
        <v>13</v>
      </c>
      <c r="C29" s="34">
        <v>30</v>
      </c>
      <c r="D29" s="14">
        <v>2</v>
      </c>
      <c r="E29" s="33">
        <v>5</v>
      </c>
      <c r="F29" s="31">
        <f t="shared" si="0"/>
        <v>150</v>
      </c>
      <c r="G29" s="80"/>
      <c r="H29" s="75" t="str">
        <f t="shared" si="1"/>
        <v>&lt;&lt; - COMPILARE</v>
      </c>
    </row>
    <row r="30" spans="1:9" x14ac:dyDescent="0.25">
      <c r="A30" s="5" t="s">
        <v>58</v>
      </c>
      <c r="B30" s="6" t="s">
        <v>14</v>
      </c>
      <c r="C30" s="34">
        <v>500</v>
      </c>
      <c r="D30" s="14">
        <v>6</v>
      </c>
      <c r="E30" s="33">
        <v>10</v>
      </c>
      <c r="F30" s="31">
        <f t="shared" si="0"/>
        <v>5000</v>
      </c>
      <c r="G30" s="80"/>
      <c r="H30" s="75" t="str">
        <f t="shared" si="1"/>
        <v>&lt;&lt; - COMPILARE</v>
      </c>
    </row>
    <row r="31" spans="1:9" x14ac:dyDescent="0.25">
      <c r="A31" s="25" t="s">
        <v>91</v>
      </c>
      <c r="B31" s="6" t="s">
        <v>14</v>
      </c>
      <c r="C31" s="34">
        <v>60</v>
      </c>
      <c r="D31" s="14">
        <v>1</v>
      </c>
      <c r="E31" s="33">
        <v>10</v>
      </c>
      <c r="F31" s="31">
        <f t="shared" si="0"/>
        <v>600</v>
      </c>
      <c r="G31" s="80"/>
      <c r="H31" s="75" t="str">
        <f t="shared" si="1"/>
        <v>&lt;&lt; - COMPILARE</v>
      </c>
    </row>
    <row r="32" spans="1:9" x14ac:dyDescent="0.25">
      <c r="A32" s="25" t="s">
        <v>95</v>
      </c>
      <c r="B32" s="6" t="s">
        <v>14</v>
      </c>
      <c r="C32" s="35">
        <v>1000</v>
      </c>
      <c r="D32" s="14">
        <v>2</v>
      </c>
      <c r="E32" s="33">
        <v>2</v>
      </c>
      <c r="F32" s="31">
        <f t="shared" si="0"/>
        <v>2000</v>
      </c>
      <c r="G32" s="80"/>
      <c r="H32" s="75" t="str">
        <f t="shared" si="1"/>
        <v>&lt;&lt; - COMPILARE</v>
      </c>
    </row>
    <row r="33" spans="1:8" x14ac:dyDescent="0.25">
      <c r="A33" s="25" t="s">
        <v>33</v>
      </c>
      <c r="B33" s="6" t="s">
        <v>13</v>
      </c>
      <c r="C33" s="35">
        <v>20000</v>
      </c>
      <c r="D33" s="14">
        <v>15</v>
      </c>
      <c r="E33" s="33">
        <v>0.3</v>
      </c>
      <c r="F33" s="31">
        <f t="shared" si="0"/>
        <v>6000</v>
      </c>
      <c r="G33" s="80"/>
      <c r="H33" s="75" t="str">
        <f t="shared" si="1"/>
        <v>&lt;&lt; - COMPILARE</v>
      </c>
    </row>
    <row r="34" spans="1:8" x14ac:dyDescent="0.25">
      <c r="A34" s="25" t="s">
        <v>34</v>
      </c>
      <c r="B34" s="6" t="s">
        <v>13</v>
      </c>
      <c r="C34" s="35">
        <v>1000</v>
      </c>
      <c r="D34" s="14">
        <v>5</v>
      </c>
      <c r="E34" s="33">
        <v>0.5</v>
      </c>
      <c r="F34" s="31">
        <f t="shared" si="0"/>
        <v>500</v>
      </c>
      <c r="G34" s="80"/>
      <c r="H34" s="75" t="str">
        <f t="shared" si="1"/>
        <v>&lt;&lt; - COMPILARE</v>
      </c>
    </row>
    <row r="35" spans="1:8" x14ac:dyDescent="0.25">
      <c r="A35" s="25" t="s">
        <v>35</v>
      </c>
      <c r="B35" s="6" t="s">
        <v>13</v>
      </c>
      <c r="C35" s="35">
        <v>600</v>
      </c>
      <c r="D35" s="14">
        <v>5</v>
      </c>
      <c r="E35" s="33">
        <v>0.5</v>
      </c>
      <c r="F35" s="31">
        <f t="shared" si="0"/>
        <v>300</v>
      </c>
      <c r="G35" s="80"/>
      <c r="H35" s="75" t="str">
        <f t="shared" si="1"/>
        <v>&lt;&lt; - COMPILARE</v>
      </c>
    </row>
    <row r="36" spans="1:8" s="29" customFormat="1" x14ac:dyDescent="0.25">
      <c r="A36" s="28" t="s">
        <v>36</v>
      </c>
      <c r="B36" s="9" t="s">
        <v>13</v>
      </c>
      <c r="C36" s="37">
        <v>4000</v>
      </c>
      <c r="D36" s="13">
        <v>2</v>
      </c>
      <c r="E36" s="33">
        <v>1.5</v>
      </c>
      <c r="F36" s="31">
        <f t="shared" si="0"/>
        <v>6000</v>
      </c>
      <c r="G36" s="80"/>
      <c r="H36" s="75" t="str">
        <f t="shared" si="1"/>
        <v>&lt;&lt; - COMPILARE</v>
      </c>
    </row>
    <row r="37" spans="1:8" s="29" customFormat="1" x14ac:dyDescent="0.25">
      <c r="A37" s="28" t="s">
        <v>59</v>
      </c>
      <c r="B37" s="9" t="s">
        <v>13</v>
      </c>
      <c r="C37" s="36">
        <v>170</v>
      </c>
      <c r="D37" s="13">
        <v>2</v>
      </c>
      <c r="E37" s="33">
        <v>4</v>
      </c>
      <c r="F37" s="31">
        <f t="shared" si="0"/>
        <v>680</v>
      </c>
      <c r="G37" s="80"/>
      <c r="H37" s="75" t="str">
        <f t="shared" si="1"/>
        <v>&lt;&lt; - COMPILARE</v>
      </c>
    </row>
    <row r="38" spans="1:8" s="29" customFormat="1" x14ac:dyDescent="0.25">
      <c r="A38" s="28" t="s">
        <v>37</v>
      </c>
      <c r="B38" s="9" t="s">
        <v>13</v>
      </c>
      <c r="C38" s="37">
        <v>1500</v>
      </c>
      <c r="D38" s="13">
        <v>2</v>
      </c>
      <c r="E38" s="33">
        <v>0.9</v>
      </c>
      <c r="F38" s="31">
        <f t="shared" si="0"/>
        <v>1350</v>
      </c>
      <c r="G38" s="80"/>
      <c r="H38" s="75" t="str">
        <f t="shared" si="1"/>
        <v>&lt;&lt; - COMPILARE</v>
      </c>
    </row>
    <row r="39" spans="1:8" s="29" customFormat="1" x14ac:dyDescent="0.25">
      <c r="A39" s="28" t="s">
        <v>11</v>
      </c>
      <c r="B39" s="9" t="s">
        <v>13</v>
      </c>
      <c r="C39" s="36">
        <v>200</v>
      </c>
      <c r="D39" s="13">
        <v>2</v>
      </c>
      <c r="E39" s="33">
        <v>4</v>
      </c>
      <c r="F39" s="31">
        <f t="shared" si="0"/>
        <v>800</v>
      </c>
      <c r="G39" s="80"/>
      <c r="H39" s="75" t="str">
        <f t="shared" si="1"/>
        <v>&lt;&lt; - COMPILARE</v>
      </c>
    </row>
    <row r="40" spans="1:8" x14ac:dyDescent="0.25">
      <c r="A40" s="94" t="s">
        <v>94</v>
      </c>
      <c r="B40" s="6" t="s">
        <v>14</v>
      </c>
      <c r="C40" s="34">
        <v>250</v>
      </c>
      <c r="D40" s="14">
        <v>8</v>
      </c>
      <c r="E40" s="33">
        <v>4</v>
      </c>
      <c r="F40" s="31">
        <f t="shared" si="0"/>
        <v>1000</v>
      </c>
      <c r="G40" s="80"/>
      <c r="H40" s="75" t="str">
        <f t="shared" si="1"/>
        <v>&lt;&lt; - COMPILARE</v>
      </c>
    </row>
    <row r="41" spans="1:8" x14ac:dyDescent="0.25">
      <c r="A41" s="94"/>
      <c r="B41" s="6" t="s">
        <v>13</v>
      </c>
      <c r="C41" s="34">
        <v>900</v>
      </c>
      <c r="D41" s="14">
        <v>11</v>
      </c>
      <c r="E41" s="33">
        <v>4</v>
      </c>
      <c r="F41" s="31">
        <f t="shared" si="0"/>
        <v>3600</v>
      </c>
      <c r="G41" s="80"/>
      <c r="H41" s="75" t="str">
        <f t="shared" si="1"/>
        <v>&lt;&lt; - COMPILARE</v>
      </c>
    </row>
    <row r="42" spans="1:8" x14ac:dyDescent="0.25">
      <c r="A42" s="25" t="s">
        <v>60</v>
      </c>
      <c r="B42" s="6" t="s">
        <v>13</v>
      </c>
      <c r="C42" s="34">
        <v>30</v>
      </c>
      <c r="D42" s="14">
        <v>2</v>
      </c>
      <c r="E42" s="33">
        <v>3.5</v>
      </c>
      <c r="F42" s="31">
        <f t="shared" si="0"/>
        <v>105</v>
      </c>
      <c r="G42" s="80"/>
      <c r="H42" s="75" t="str">
        <f t="shared" si="1"/>
        <v>&lt;&lt; - COMPILARE</v>
      </c>
    </row>
    <row r="43" spans="1:8" s="1" customFormat="1" ht="15.75" x14ac:dyDescent="0.25">
      <c r="A43" s="53"/>
      <c r="B43" s="54"/>
      <c r="C43" s="55"/>
      <c r="D43" s="56"/>
      <c r="E43" s="69" t="s">
        <v>118</v>
      </c>
      <c r="F43" s="70">
        <f>SUM(F6:F42)</f>
        <v>73085</v>
      </c>
      <c r="G43" s="69" t="s">
        <v>118</v>
      </c>
      <c r="H43" s="70">
        <f>SUM(H6:H42)</f>
        <v>0</v>
      </c>
    </row>
    <row r="45" spans="1:8" ht="15.75" x14ac:dyDescent="0.25">
      <c r="A45" s="95" t="s">
        <v>104</v>
      </c>
      <c r="B45" s="95"/>
      <c r="C45" s="96"/>
      <c r="D45" s="1"/>
      <c r="E45" s="1"/>
    </row>
    <row r="46" spans="1:8" ht="38.25" x14ac:dyDescent="0.25">
      <c r="A46" s="20" t="s">
        <v>0</v>
      </c>
      <c r="B46" s="22" t="s">
        <v>12</v>
      </c>
      <c r="C46" s="23" t="s">
        <v>1</v>
      </c>
      <c r="D46" s="23" t="s">
        <v>2</v>
      </c>
      <c r="E46" s="21" t="s">
        <v>119</v>
      </c>
      <c r="F46" s="21" t="s">
        <v>116</v>
      </c>
      <c r="G46" s="21" t="s">
        <v>131</v>
      </c>
      <c r="H46" s="21" t="s">
        <v>118</v>
      </c>
    </row>
    <row r="47" spans="1:8" x14ac:dyDescent="0.25">
      <c r="A47" s="7" t="s">
        <v>61</v>
      </c>
      <c r="B47" s="2" t="s">
        <v>13</v>
      </c>
      <c r="C47" s="38">
        <v>200</v>
      </c>
      <c r="D47" s="3">
        <v>5</v>
      </c>
      <c r="E47" s="33">
        <v>0.01</v>
      </c>
      <c r="F47" s="31">
        <f>C47*E47</f>
        <v>2</v>
      </c>
      <c r="G47" s="80"/>
      <c r="H47" s="74" t="str">
        <f>IF(G47="", "&lt;&lt; - COMPILARE",C47*G47)</f>
        <v>&lt;&lt; - COMPILARE</v>
      </c>
    </row>
    <row r="48" spans="1:8" x14ac:dyDescent="0.25">
      <c r="A48" s="7" t="s">
        <v>62</v>
      </c>
      <c r="B48" s="2" t="s">
        <v>13</v>
      </c>
      <c r="C48" s="39">
        <v>1000</v>
      </c>
      <c r="D48" s="2">
        <v>5</v>
      </c>
      <c r="E48" s="33">
        <v>0.01</v>
      </c>
      <c r="F48" s="31">
        <f t="shared" ref="F48:F50" si="2">C48*E48</f>
        <v>10</v>
      </c>
      <c r="G48" s="80"/>
      <c r="H48" s="74" t="str">
        <f t="shared" ref="H48:H50" si="3">IF(G48="", "&lt;&lt; - COMPILARE",C48*G48)</f>
        <v>&lt;&lt; - COMPILARE</v>
      </c>
    </row>
    <row r="49" spans="1:8" x14ac:dyDescent="0.25">
      <c r="A49" s="8" t="s">
        <v>63</v>
      </c>
      <c r="B49" s="4" t="s">
        <v>13</v>
      </c>
      <c r="C49" s="40">
        <v>25000</v>
      </c>
      <c r="D49" s="4">
        <v>10</v>
      </c>
      <c r="E49" s="33">
        <v>0.01</v>
      </c>
      <c r="F49" s="31">
        <f t="shared" si="2"/>
        <v>250</v>
      </c>
      <c r="G49" s="80"/>
      <c r="H49" s="74" t="str">
        <f t="shared" si="3"/>
        <v>&lt;&lt; - COMPILARE</v>
      </c>
    </row>
    <row r="50" spans="1:8" x14ac:dyDescent="0.25">
      <c r="A50" s="7" t="s">
        <v>18</v>
      </c>
      <c r="B50" s="2" t="s">
        <v>13</v>
      </c>
      <c r="C50" s="41">
        <v>2000</v>
      </c>
      <c r="D50" s="2">
        <v>6</v>
      </c>
      <c r="E50" s="33">
        <v>0.01</v>
      </c>
      <c r="F50" s="31">
        <f t="shared" si="2"/>
        <v>20</v>
      </c>
      <c r="G50" s="80"/>
      <c r="H50" s="74" t="str">
        <f t="shared" si="3"/>
        <v>&lt;&lt; - COMPILARE</v>
      </c>
    </row>
    <row r="51" spans="1:8" s="1" customFormat="1" ht="15.75" x14ac:dyDescent="0.25">
      <c r="A51" s="57"/>
      <c r="B51" s="58"/>
      <c r="C51" s="59"/>
      <c r="D51" s="58"/>
      <c r="E51" s="69" t="s">
        <v>118</v>
      </c>
      <c r="F51" s="70">
        <f>SUM(F47:F50)</f>
        <v>282</v>
      </c>
      <c r="G51" s="69" t="s">
        <v>118</v>
      </c>
      <c r="H51" s="70">
        <f>SUM(H47:H50)</f>
        <v>0</v>
      </c>
    </row>
    <row r="53" spans="1:8" ht="59.25" customHeight="1" x14ac:dyDescent="0.25">
      <c r="A53" s="86" t="s">
        <v>127</v>
      </c>
      <c r="B53" s="87"/>
      <c r="C53" s="87"/>
      <c r="D53" s="87"/>
      <c r="E53" s="87"/>
      <c r="F53" s="87"/>
      <c r="G53" s="88"/>
      <c r="H53" s="88"/>
    </row>
    <row r="54" spans="1:8" s="1" customFormat="1" ht="23.25" x14ac:dyDescent="0.25">
      <c r="A54" s="66"/>
      <c r="B54" s="65"/>
      <c r="C54" s="65"/>
      <c r="D54" s="65"/>
      <c r="E54" s="65"/>
      <c r="F54" s="65"/>
    </row>
    <row r="55" spans="1:8" ht="15.75" x14ac:dyDescent="0.25">
      <c r="A55" s="91" t="s">
        <v>106</v>
      </c>
      <c r="B55" s="91"/>
      <c r="C55" s="92"/>
      <c r="D55" s="1"/>
      <c r="E55" s="1"/>
    </row>
    <row r="56" spans="1:8" ht="38.25" x14ac:dyDescent="0.25">
      <c r="A56" s="20" t="s">
        <v>0</v>
      </c>
      <c r="B56" s="22" t="s">
        <v>12</v>
      </c>
      <c r="C56" s="23" t="s">
        <v>1</v>
      </c>
      <c r="D56" s="23" t="s">
        <v>2</v>
      </c>
      <c r="E56" s="21" t="s">
        <v>130</v>
      </c>
    </row>
    <row r="57" spans="1:8" x14ac:dyDescent="0.25">
      <c r="A57" s="25" t="s">
        <v>40</v>
      </c>
      <c r="B57" s="6" t="s">
        <v>14</v>
      </c>
      <c r="C57" s="34">
        <v>10</v>
      </c>
      <c r="D57" s="14">
        <v>2</v>
      </c>
      <c r="E57" s="32"/>
    </row>
    <row r="58" spans="1:8" x14ac:dyDescent="0.25">
      <c r="A58" s="25" t="s">
        <v>42</v>
      </c>
      <c r="B58" s="6" t="s">
        <v>14</v>
      </c>
      <c r="C58" s="34">
        <v>10</v>
      </c>
      <c r="D58" s="14">
        <v>2</v>
      </c>
      <c r="E58" s="32"/>
    </row>
    <row r="59" spans="1:8" ht="15" customHeight="1" x14ac:dyDescent="0.25">
      <c r="A59" s="25" t="s">
        <v>67</v>
      </c>
      <c r="B59" s="6" t="s">
        <v>14</v>
      </c>
      <c r="C59" s="34">
        <v>10</v>
      </c>
      <c r="D59" s="14">
        <v>1</v>
      </c>
      <c r="E59" s="32"/>
    </row>
    <row r="60" spans="1:8" ht="15" customHeight="1" x14ac:dyDescent="0.25">
      <c r="A60" s="25" t="s">
        <v>44</v>
      </c>
      <c r="B60" s="6" t="s">
        <v>14</v>
      </c>
      <c r="C60" s="34">
        <v>10</v>
      </c>
      <c r="D60" s="14">
        <v>1</v>
      </c>
      <c r="E60" s="32"/>
    </row>
    <row r="61" spans="1:8" ht="15" customHeight="1" x14ac:dyDescent="0.25">
      <c r="A61" s="26" t="s">
        <v>26</v>
      </c>
      <c r="B61" s="6" t="s">
        <v>14</v>
      </c>
      <c r="C61" s="34">
        <v>10</v>
      </c>
      <c r="D61" s="14">
        <v>2</v>
      </c>
      <c r="E61" s="32"/>
    </row>
    <row r="62" spans="1:8" ht="15" customHeight="1" x14ac:dyDescent="0.25">
      <c r="A62" s="26" t="s">
        <v>46</v>
      </c>
      <c r="B62" s="6" t="s">
        <v>14</v>
      </c>
      <c r="C62" s="34">
        <v>30</v>
      </c>
      <c r="D62" s="14">
        <v>1</v>
      </c>
      <c r="E62" s="32"/>
    </row>
    <row r="63" spans="1:8" ht="15" customHeight="1" x14ac:dyDescent="0.25">
      <c r="A63" s="94" t="s">
        <v>47</v>
      </c>
      <c r="B63" s="6" t="s">
        <v>14</v>
      </c>
      <c r="C63" s="34">
        <v>110</v>
      </c>
      <c r="D63" s="14">
        <v>2</v>
      </c>
      <c r="E63" s="32"/>
    </row>
    <row r="64" spans="1:8" ht="15" customHeight="1" x14ac:dyDescent="0.25">
      <c r="A64" s="94"/>
      <c r="B64" s="6" t="s">
        <v>72</v>
      </c>
      <c r="C64" s="34">
        <v>30</v>
      </c>
      <c r="D64" s="14">
        <v>1</v>
      </c>
      <c r="E64" s="32"/>
    </row>
    <row r="65" spans="1:5" ht="15" customHeight="1" x14ac:dyDescent="0.25">
      <c r="A65" s="26" t="s">
        <v>48</v>
      </c>
      <c r="B65" s="6" t="s">
        <v>14</v>
      </c>
      <c r="C65" s="34">
        <v>40</v>
      </c>
      <c r="D65" s="14">
        <v>3</v>
      </c>
      <c r="E65" s="32"/>
    </row>
    <row r="66" spans="1:5" ht="15" customHeight="1" x14ac:dyDescent="0.25">
      <c r="A66" s="10" t="s">
        <v>73</v>
      </c>
      <c r="B66" s="11" t="s">
        <v>14</v>
      </c>
      <c r="C66" s="42">
        <v>600</v>
      </c>
      <c r="D66" s="15">
        <v>2</v>
      </c>
      <c r="E66" s="32"/>
    </row>
    <row r="67" spans="1:5" x14ac:dyDescent="0.25">
      <c r="A67" s="26" t="s">
        <v>75</v>
      </c>
      <c r="B67" s="6" t="s">
        <v>14</v>
      </c>
      <c r="C67" s="34">
        <v>80</v>
      </c>
      <c r="D67" s="14">
        <v>2</v>
      </c>
      <c r="E67" s="32"/>
    </row>
    <row r="68" spans="1:5" x14ac:dyDescent="0.25">
      <c r="A68" s="25" t="s">
        <v>76</v>
      </c>
      <c r="B68" s="6" t="s">
        <v>14</v>
      </c>
      <c r="C68" s="34">
        <v>500</v>
      </c>
      <c r="D68" s="14">
        <v>4</v>
      </c>
      <c r="E68" s="32"/>
    </row>
    <row r="69" spans="1:5" x14ac:dyDescent="0.25">
      <c r="A69" s="25" t="s">
        <v>77</v>
      </c>
      <c r="B69" s="6" t="s">
        <v>14</v>
      </c>
      <c r="C69" s="34">
        <v>100</v>
      </c>
      <c r="D69" s="14">
        <v>2</v>
      </c>
      <c r="E69" s="32"/>
    </row>
    <row r="70" spans="1:5" x14ac:dyDescent="0.25">
      <c r="A70" s="25" t="s">
        <v>49</v>
      </c>
      <c r="B70" s="6" t="s">
        <v>17</v>
      </c>
      <c r="C70" s="34">
        <v>50</v>
      </c>
      <c r="D70" s="14">
        <v>1</v>
      </c>
      <c r="E70" s="32"/>
    </row>
    <row r="71" spans="1:5" x14ac:dyDescent="0.25">
      <c r="A71" s="26" t="s">
        <v>27</v>
      </c>
      <c r="B71" s="6" t="s">
        <v>13</v>
      </c>
      <c r="C71" s="34">
        <v>10</v>
      </c>
      <c r="D71" s="14">
        <v>2</v>
      </c>
      <c r="E71" s="32"/>
    </row>
    <row r="72" spans="1:5" x14ac:dyDescent="0.25">
      <c r="A72" s="25" t="s">
        <v>50</v>
      </c>
      <c r="B72" s="6" t="s">
        <v>13</v>
      </c>
      <c r="C72" s="34">
        <v>25</v>
      </c>
      <c r="D72" s="14">
        <v>1</v>
      </c>
      <c r="E72" s="32"/>
    </row>
    <row r="73" spans="1:5" x14ac:dyDescent="0.25">
      <c r="A73" s="25" t="s">
        <v>79</v>
      </c>
      <c r="B73" s="6" t="s">
        <v>14</v>
      </c>
      <c r="C73" s="35">
        <v>1200</v>
      </c>
      <c r="D73" s="14">
        <v>5</v>
      </c>
      <c r="E73" s="32"/>
    </row>
    <row r="74" spans="1:5" x14ac:dyDescent="0.25">
      <c r="A74" s="25" t="s">
        <v>80</v>
      </c>
      <c r="B74" s="6" t="s">
        <v>14</v>
      </c>
      <c r="C74" s="35">
        <v>2800</v>
      </c>
      <c r="D74" s="14">
        <v>7</v>
      </c>
      <c r="E74" s="32"/>
    </row>
    <row r="75" spans="1:5" x14ac:dyDescent="0.25">
      <c r="A75" s="25" t="s">
        <v>28</v>
      </c>
      <c r="B75" s="6" t="s">
        <v>16</v>
      </c>
      <c r="C75" s="34">
        <v>10</v>
      </c>
      <c r="D75" s="14">
        <v>2</v>
      </c>
      <c r="E75" s="32"/>
    </row>
    <row r="76" spans="1:5" x14ac:dyDescent="0.25">
      <c r="A76" s="94" t="s">
        <v>8</v>
      </c>
      <c r="B76" s="6" t="s">
        <v>14</v>
      </c>
      <c r="C76" s="34">
        <v>200</v>
      </c>
      <c r="D76" s="14">
        <v>3</v>
      </c>
      <c r="E76" s="32"/>
    </row>
    <row r="77" spans="1:5" x14ac:dyDescent="0.25">
      <c r="A77" s="94"/>
      <c r="B77" s="6" t="s">
        <v>13</v>
      </c>
      <c r="C77" s="34">
        <v>200</v>
      </c>
      <c r="D77" s="14">
        <v>2</v>
      </c>
      <c r="E77" s="32"/>
    </row>
    <row r="78" spans="1:5" x14ac:dyDescent="0.25">
      <c r="A78" s="94" t="s">
        <v>7</v>
      </c>
      <c r="B78" s="6" t="s">
        <v>14</v>
      </c>
      <c r="C78" s="34">
        <v>300</v>
      </c>
      <c r="D78" s="14">
        <v>1</v>
      </c>
      <c r="E78" s="32"/>
    </row>
    <row r="79" spans="1:5" x14ac:dyDescent="0.25">
      <c r="A79" s="94"/>
      <c r="B79" s="6" t="s">
        <v>13</v>
      </c>
      <c r="C79" s="34">
        <v>300</v>
      </c>
      <c r="D79" s="14">
        <v>3</v>
      </c>
      <c r="E79" s="32"/>
    </row>
    <row r="80" spans="1:5" x14ac:dyDescent="0.25">
      <c r="A80" s="25" t="s">
        <v>30</v>
      </c>
      <c r="B80" s="6" t="s">
        <v>13</v>
      </c>
      <c r="C80" s="34">
        <v>25</v>
      </c>
      <c r="D80" s="14">
        <v>1</v>
      </c>
      <c r="E80" s="32"/>
    </row>
    <row r="81" spans="1:5" x14ac:dyDescent="0.25">
      <c r="A81" s="26" t="s">
        <v>64</v>
      </c>
      <c r="B81" s="6" t="s">
        <v>15</v>
      </c>
      <c r="C81" s="34">
        <v>20</v>
      </c>
      <c r="D81" s="14">
        <v>1</v>
      </c>
      <c r="E81" s="32"/>
    </row>
    <row r="82" spans="1:5" x14ac:dyDescent="0.25">
      <c r="A82" s="26" t="s">
        <v>82</v>
      </c>
      <c r="B82" s="9" t="s">
        <v>13</v>
      </c>
      <c r="C82" s="36">
        <v>150</v>
      </c>
      <c r="D82" s="13">
        <v>1</v>
      </c>
      <c r="E82" s="32"/>
    </row>
    <row r="83" spans="1:5" x14ac:dyDescent="0.25">
      <c r="A83" s="25" t="s">
        <v>10</v>
      </c>
      <c r="B83" s="6" t="s">
        <v>14</v>
      </c>
      <c r="C83" s="34">
        <v>50</v>
      </c>
      <c r="D83" s="14">
        <v>2</v>
      </c>
      <c r="E83" s="32"/>
    </row>
    <row r="84" spans="1:5" x14ac:dyDescent="0.25">
      <c r="A84" s="25" t="s">
        <v>65</v>
      </c>
      <c r="B84" s="6" t="s">
        <v>15</v>
      </c>
      <c r="C84" s="34">
        <v>30</v>
      </c>
      <c r="D84" s="14">
        <v>1</v>
      </c>
      <c r="E84" s="32"/>
    </row>
    <row r="85" spans="1:5" x14ac:dyDescent="0.25">
      <c r="A85" s="25" t="s">
        <v>5</v>
      </c>
      <c r="B85" s="6" t="s">
        <v>13</v>
      </c>
      <c r="C85" s="43">
        <v>100</v>
      </c>
      <c r="D85" s="14">
        <v>1</v>
      </c>
      <c r="E85" s="32"/>
    </row>
    <row r="86" spans="1:5" x14ac:dyDescent="0.25">
      <c r="A86" s="25" t="s">
        <v>83</v>
      </c>
      <c r="B86" s="6" t="s">
        <v>14</v>
      </c>
      <c r="C86" s="35">
        <v>1000</v>
      </c>
      <c r="D86" s="14">
        <v>1</v>
      </c>
      <c r="E86" s="32"/>
    </row>
    <row r="87" spans="1:5" x14ac:dyDescent="0.25">
      <c r="A87" s="97" t="s">
        <v>53</v>
      </c>
      <c r="B87" s="6" t="s">
        <v>13</v>
      </c>
      <c r="C87" s="35">
        <v>2200</v>
      </c>
      <c r="D87" s="14">
        <v>2</v>
      </c>
      <c r="E87" s="32"/>
    </row>
    <row r="88" spans="1:5" x14ac:dyDescent="0.25">
      <c r="A88" s="97"/>
      <c r="B88" s="6" t="s">
        <v>15</v>
      </c>
      <c r="C88" s="35">
        <v>2200</v>
      </c>
      <c r="D88" s="14">
        <v>2</v>
      </c>
      <c r="E88" s="32"/>
    </row>
    <row r="89" spans="1:5" x14ac:dyDescent="0.25">
      <c r="A89" s="25" t="s">
        <v>24</v>
      </c>
      <c r="B89" s="6" t="s">
        <v>14</v>
      </c>
      <c r="C89" s="34">
        <v>75</v>
      </c>
      <c r="D89" s="14">
        <v>1</v>
      </c>
      <c r="E89" s="32"/>
    </row>
    <row r="90" spans="1:5" x14ac:dyDescent="0.25">
      <c r="A90" s="25" t="s">
        <v>97</v>
      </c>
      <c r="B90" s="6" t="s">
        <v>14</v>
      </c>
      <c r="C90" s="34">
        <v>3000</v>
      </c>
      <c r="D90" s="14">
        <v>16</v>
      </c>
      <c r="E90" s="32"/>
    </row>
    <row r="91" spans="1:5" x14ac:dyDescent="0.25">
      <c r="A91" s="89" t="s">
        <v>96</v>
      </c>
      <c r="B91" s="6" t="s">
        <v>13</v>
      </c>
      <c r="C91" s="34">
        <v>25</v>
      </c>
      <c r="D91" s="14">
        <v>1</v>
      </c>
      <c r="E91" s="32"/>
    </row>
    <row r="92" spans="1:5" x14ac:dyDescent="0.25">
      <c r="A92" s="90"/>
      <c r="B92" s="6" t="s">
        <v>17</v>
      </c>
      <c r="C92" s="34">
        <v>50</v>
      </c>
      <c r="D92" s="14">
        <v>1</v>
      </c>
      <c r="E92" s="32"/>
    </row>
    <row r="93" spans="1:5" x14ac:dyDescent="0.25">
      <c r="A93" s="25" t="s">
        <v>66</v>
      </c>
      <c r="B93" s="6" t="s">
        <v>13</v>
      </c>
      <c r="C93" s="35">
        <v>4000</v>
      </c>
      <c r="D93" s="14">
        <v>5</v>
      </c>
      <c r="E93" s="32"/>
    </row>
    <row r="94" spans="1:5" x14ac:dyDescent="0.25">
      <c r="A94" s="25" t="s">
        <v>31</v>
      </c>
      <c r="B94" s="6" t="s">
        <v>13</v>
      </c>
      <c r="C94" s="34">
        <v>130</v>
      </c>
      <c r="D94" s="14">
        <v>2</v>
      </c>
      <c r="E94" s="32"/>
    </row>
    <row r="95" spans="1:5" x14ac:dyDescent="0.25">
      <c r="A95" s="25" t="s">
        <v>86</v>
      </c>
      <c r="B95" s="6" t="s">
        <v>13</v>
      </c>
      <c r="C95" s="34">
        <v>30</v>
      </c>
      <c r="D95" s="14">
        <v>2</v>
      </c>
      <c r="E95" s="32"/>
    </row>
    <row r="96" spans="1:5" x14ac:dyDescent="0.25">
      <c r="A96" s="25" t="s">
        <v>4</v>
      </c>
      <c r="B96" s="6" t="s">
        <v>13</v>
      </c>
      <c r="C96" s="43">
        <v>25</v>
      </c>
      <c r="D96" s="14">
        <v>1</v>
      </c>
      <c r="E96" s="32"/>
    </row>
    <row r="97" spans="1:5" x14ac:dyDescent="0.25">
      <c r="A97" s="25" t="s">
        <v>87</v>
      </c>
      <c r="B97" s="6" t="s">
        <v>14</v>
      </c>
      <c r="C97" s="35">
        <v>1200</v>
      </c>
      <c r="D97" s="14">
        <v>2</v>
      </c>
      <c r="E97" s="32"/>
    </row>
    <row r="98" spans="1:5" x14ac:dyDescent="0.25">
      <c r="A98" s="25" t="s">
        <v>88</v>
      </c>
      <c r="B98" s="6" t="s">
        <v>15</v>
      </c>
      <c r="C98" s="35">
        <v>1000</v>
      </c>
      <c r="D98" s="14">
        <v>2</v>
      </c>
      <c r="E98" s="32"/>
    </row>
    <row r="99" spans="1:5" x14ac:dyDescent="0.25">
      <c r="A99" s="89" t="s">
        <v>6</v>
      </c>
      <c r="B99" s="6" t="s">
        <v>13</v>
      </c>
      <c r="C99" s="44">
        <v>1100</v>
      </c>
      <c r="D99" s="14">
        <v>3</v>
      </c>
      <c r="E99" s="32"/>
    </row>
    <row r="100" spans="1:5" x14ac:dyDescent="0.25">
      <c r="A100" s="90"/>
      <c r="B100" s="6" t="s">
        <v>15</v>
      </c>
      <c r="C100" s="35">
        <v>1000</v>
      </c>
      <c r="D100" s="14">
        <v>3</v>
      </c>
      <c r="E100" s="32"/>
    </row>
    <row r="101" spans="1:5" x14ac:dyDescent="0.25">
      <c r="A101" s="12" t="s">
        <v>58</v>
      </c>
      <c r="B101" s="6" t="s">
        <v>13</v>
      </c>
      <c r="C101" s="34">
        <v>500</v>
      </c>
      <c r="D101" s="14">
        <v>6</v>
      </c>
      <c r="E101" s="32"/>
    </row>
    <row r="102" spans="1:5" x14ac:dyDescent="0.25">
      <c r="A102" s="25" t="s">
        <v>92</v>
      </c>
      <c r="B102" s="6" t="s">
        <v>13</v>
      </c>
      <c r="C102" s="34">
        <v>500</v>
      </c>
      <c r="D102" s="14">
        <v>3</v>
      </c>
      <c r="E102" s="32"/>
    </row>
    <row r="103" spans="1:5" x14ac:dyDescent="0.25">
      <c r="A103" s="25" t="s">
        <v>21</v>
      </c>
      <c r="B103" s="6" t="s">
        <v>13</v>
      </c>
      <c r="C103" s="43">
        <v>600</v>
      </c>
      <c r="D103" s="14">
        <v>1</v>
      </c>
      <c r="E103" s="32"/>
    </row>
    <row r="104" spans="1:5" x14ac:dyDescent="0.25">
      <c r="A104" s="25" t="s">
        <v>22</v>
      </c>
      <c r="B104" s="6" t="s">
        <v>17</v>
      </c>
      <c r="C104" s="34">
        <v>100</v>
      </c>
      <c r="D104" s="14">
        <v>1</v>
      </c>
      <c r="E104" s="32"/>
    </row>
    <row r="105" spans="1:5" x14ac:dyDescent="0.25">
      <c r="A105" s="25" t="s">
        <v>19</v>
      </c>
      <c r="B105" s="6" t="s">
        <v>13</v>
      </c>
      <c r="C105" s="34">
        <v>20</v>
      </c>
      <c r="D105" s="14">
        <v>1</v>
      </c>
      <c r="E105" s="32"/>
    </row>
    <row r="106" spans="1:5" x14ac:dyDescent="0.25">
      <c r="A106" s="25" t="s">
        <v>70</v>
      </c>
      <c r="B106" s="6" t="s">
        <v>13</v>
      </c>
      <c r="C106" s="43">
        <v>200</v>
      </c>
      <c r="D106" s="14">
        <v>2</v>
      </c>
      <c r="E106" s="32"/>
    </row>
    <row r="107" spans="1:5" ht="28.5" customHeight="1" x14ac:dyDescent="0.25">
      <c r="A107" s="10" t="s">
        <v>93</v>
      </c>
      <c r="B107" s="6" t="s">
        <v>13</v>
      </c>
      <c r="C107" s="34">
        <v>700</v>
      </c>
      <c r="D107" s="14">
        <v>6</v>
      </c>
      <c r="E107" s="32"/>
    </row>
    <row r="108" spans="1:5" x14ac:dyDescent="0.25">
      <c r="A108" s="25" t="s">
        <v>3</v>
      </c>
      <c r="B108" s="6" t="s">
        <v>13</v>
      </c>
      <c r="C108" s="43">
        <v>20</v>
      </c>
      <c r="D108" s="14">
        <v>2</v>
      </c>
      <c r="E108" s="32"/>
    </row>
    <row r="109" spans="1:5" x14ac:dyDescent="0.25">
      <c r="A109" s="26" t="s">
        <v>71</v>
      </c>
      <c r="B109" s="9" t="s">
        <v>14</v>
      </c>
      <c r="C109" s="37">
        <v>1500</v>
      </c>
      <c r="D109" s="13">
        <v>4</v>
      </c>
      <c r="E109" s="32"/>
    </row>
    <row r="110" spans="1:5" x14ac:dyDescent="0.25">
      <c r="A110" s="26" t="s">
        <v>38</v>
      </c>
      <c r="B110" s="9" t="s">
        <v>14</v>
      </c>
      <c r="C110" s="36">
        <v>500</v>
      </c>
      <c r="D110" s="13">
        <v>3</v>
      </c>
      <c r="E110" s="32"/>
    </row>
    <row r="111" spans="1:5" x14ac:dyDescent="0.25">
      <c r="A111" s="26" t="s">
        <v>20</v>
      </c>
      <c r="B111" s="9" t="s">
        <v>13</v>
      </c>
      <c r="C111" s="36">
        <v>10</v>
      </c>
      <c r="D111" s="13">
        <v>2</v>
      </c>
      <c r="E111" s="32"/>
    </row>
    <row r="112" spans="1:5" x14ac:dyDescent="0.25">
      <c r="A112" s="25" t="s">
        <v>39</v>
      </c>
      <c r="B112" s="6" t="s">
        <v>13</v>
      </c>
      <c r="C112" s="34">
        <v>30</v>
      </c>
      <c r="D112" s="14">
        <v>2</v>
      </c>
      <c r="E112" s="32"/>
    </row>
  </sheetData>
  <sheetProtection algorithmName="SHA-512" hashValue="zEt1GT9qjOVyXV/j3VRp8WTz0ipy2z0IQX5GFeGIVhFfC9PwZ5eUTdRSz58g6t/rOFDIYEloIj7S1A5ryhLN8A==" saltValue="eebe6Foclmh8P3qYd/IBpw==" spinCount="100000" sheet="1" selectLockedCells="1"/>
  <mergeCells count="14">
    <mergeCell ref="A2:F2"/>
    <mergeCell ref="A53:H53"/>
    <mergeCell ref="A99:A100"/>
    <mergeCell ref="A4:C4"/>
    <mergeCell ref="A12:A13"/>
    <mergeCell ref="A27:A28"/>
    <mergeCell ref="A40:A41"/>
    <mergeCell ref="A45:C45"/>
    <mergeCell ref="A55:C55"/>
    <mergeCell ref="A91:A92"/>
    <mergeCell ref="A63:A64"/>
    <mergeCell ref="A76:A77"/>
    <mergeCell ref="A78:A79"/>
    <mergeCell ref="A87:A88"/>
  </mergeCells>
  <conditionalFormatting sqref="H6:H42">
    <cfRule type="cellIs" dxfId="2" priority="2" operator="equal">
      <formula>"&lt;&lt; - COMPILARE"</formula>
    </cfRule>
  </conditionalFormatting>
  <conditionalFormatting sqref="H47:H50">
    <cfRule type="cellIs" dxfId="1" priority="1" operator="equal">
      <formula>"&lt;&lt; - COMPILARE"</formula>
    </cfRule>
  </conditionalFormatting>
  <pageMargins left="0.7" right="0.7" top="0.75" bottom="0.75" header="0.3" footer="0.3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="80" zoomScaleNormal="80" workbookViewId="0">
      <selection activeCell="E3" sqref="E3:E16"/>
    </sheetView>
  </sheetViews>
  <sheetFormatPr defaultRowHeight="15" x14ac:dyDescent="0.25"/>
  <cols>
    <col min="1" max="1" width="72.28515625" customWidth="1"/>
    <col min="2" max="2" width="26.7109375" customWidth="1"/>
    <col min="3" max="3" width="16.140625" customWidth="1"/>
    <col min="4" max="4" width="14.7109375" customWidth="1"/>
    <col min="5" max="5" width="16.140625" customWidth="1"/>
    <col min="6" max="6" width="22.42578125" customWidth="1"/>
  </cols>
  <sheetData>
    <row r="1" spans="1:6" ht="15.75" x14ac:dyDescent="0.25">
      <c r="A1" s="98" t="s">
        <v>107</v>
      </c>
      <c r="B1" s="98"/>
    </row>
    <row r="2" spans="1:6" ht="38.25" x14ac:dyDescent="0.25">
      <c r="A2" s="16" t="s">
        <v>98</v>
      </c>
      <c r="B2" s="16" t="s">
        <v>108</v>
      </c>
      <c r="C2" s="21" t="s">
        <v>115</v>
      </c>
      <c r="D2" s="21" t="s">
        <v>116</v>
      </c>
      <c r="E2" s="21" t="s">
        <v>117</v>
      </c>
      <c r="F2" s="21" t="s">
        <v>118</v>
      </c>
    </row>
    <row r="3" spans="1:6" x14ac:dyDescent="0.25">
      <c r="A3" s="73" t="s">
        <v>109</v>
      </c>
      <c r="B3" s="27">
        <v>300</v>
      </c>
      <c r="C3" s="50">
        <v>10</v>
      </c>
      <c r="D3" s="52">
        <f>B3*C3</f>
        <v>3000</v>
      </c>
      <c r="E3" s="105"/>
      <c r="F3" s="74" t="str">
        <f>IF(E3="", "&lt;&lt; - COMPILARE", B3*E3)</f>
        <v>&lt;&lt; - COMPILARE</v>
      </c>
    </row>
    <row r="4" spans="1:6" x14ac:dyDescent="0.25">
      <c r="A4" s="76" t="s">
        <v>99</v>
      </c>
      <c r="B4" s="27">
        <v>16</v>
      </c>
      <c r="C4" s="51">
        <v>250</v>
      </c>
      <c r="D4" s="52">
        <f t="shared" ref="D4:D16" si="0">B4*C4</f>
        <v>4000</v>
      </c>
      <c r="E4" s="105"/>
      <c r="F4" s="74" t="str">
        <f t="shared" ref="F4:F16" si="1">IF(E4="", "&lt;&lt; - COMPILARE", B4*E4)</f>
        <v>&lt;&lt; - COMPILARE</v>
      </c>
    </row>
    <row r="5" spans="1:6" x14ac:dyDescent="0.25">
      <c r="A5" s="77" t="s">
        <v>112</v>
      </c>
      <c r="B5" s="17">
        <v>8</v>
      </c>
      <c r="C5" s="50">
        <v>50</v>
      </c>
      <c r="D5" s="52">
        <f t="shared" si="0"/>
        <v>400</v>
      </c>
      <c r="E5" s="105"/>
      <c r="F5" s="74" t="str">
        <f t="shared" si="1"/>
        <v>&lt;&lt; - COMPILARE</v>
      </c>
    </row>
    <row r="6" spans="1:6" ht="30" customHeight="1" x14ac:dyDescent="0.25">
      <c r="A6" s="77" t="s">
        <v>110</v>
      </c>
      <c r="B6" s="17">
        <v>30</v>
      </c>
      <c r="C6" s="50">
        <v>50</v>
      </c>
      <c r="D6" s="52">
        <f t="shared" si="0"/>
        <v>1500</v>
      </c>
      <c r="E6" s="105"/>
      <c r="F6" s="74" t="str">
        <f t="shared" si="1"/>
        <v>&lt;&lt; - COMPILARE</v>
      </c>
    </row>
    <row r="7" spans="1:6" x14ac:dyDescent="0.25">
      <c r="A7" s="78" t="s">
        <v>100</v>
      </c>
      <c r="B7" s="18">
        <v>8</v>
      </c>
      <c r="C7" s="50">
        <v>450</v>
      </c>
      <c r="D7" s="52">
        <f t="shared" si="0"/>
        <v>3600</v>
      </c>
      <c r="E7" s="105"/>
      <c r="F7" s="74" t="str">
        <f t="shared" si="1"/>
        <v>&lt;&lt; - COMPILARE</v>
      </c>
    </row>
    <row r="8" spans="1:6" x14ac:dyDescent="0.25">
      <c r="A8" s="77" t="s">
        <v>112</v>
      </c>
      <c r="B8" s="17">
        <v>2</v>
      </c>
      <c r="C8" s="51">
        <v>90</v>
      </c>
      <c r="D8" s="52">
        <f t="shared" si="0"/>
        <v>180</v>
      </c>
      <c r="E8" s="105"/>
      <c r="F8" s="74" t="str">
        <f t="shared" si="1"/>
        <v>&lt;&lt; - COMPILARE</v>
      </c>
    </row>
    <row r="9" spans="1:6" ht="28.5" customHeight="1" x14ac:dyDescent="0.25">
      <c r="A9" s="72" t="s">
        <v>110</v>
      </c>
      <c r="B9" s="9">
        <v>4</v>
      </c>
      <c r="C9" s="50">
        <v>50</v>
      </c>
      <c r="D9" s="52">
        <f t="shared" si="0"/>
        <v>200</v>
      </c>
      <c r="E9" s="105"/>
      <c r="F9" s="74" t="str">
        <f t="shared" si="1"/>
        <v>&lt;&lt; - COMPILARE</v>
      </c>
    </row>
    <row r="10" spans="1:6" x14ac:dyDescent="0.25">
      <c r="A10" s="79" t="s">
        <v>101</v>
      </c>
      <c r="B10" s="24">
        <v>40</v>
      </c>
      <c r="C10" s="50">
        <v>300</v>
      </c>
      <c r="D10" s="52">
        <f t="shared" si="0"/>
        <v>12000</v>
      </c>
      <c r="E10" s="105"/>
      <c r="F10" s="74" t="str">
        <f t="shared" si="1"/>
        <v>&lt;&lt; - COMPILARE</v>
      </c>
    </row>
    <row r="11" spans="1:6" x14ac:dyDescent="0.25">
      <c r="A11" s="77" t="s">
        <v>112</v>
      </c>
      <c r="B11" s="9">
        <v>20</v>
      </c>
      <c r="C11" s="50">
        <v>70</v>
      </c>
      <c r="D11" s="52">
        <f t="shared" si="0"/>
        <v>1400</v>
      </c>
      <c r="E11" s="105"/>
      <c r="F11" s="74" t="str">
        <f t="shared" si="1"/>
        <v>&lt;&lt; - COMPILARE</v>
      </c>
    </row>
    <row r="12" spans="1:6" ht="13.5" customHeight="1" x14ac:dyDescent="0.25">
      <c r="A12" s="77" t="s">
        <v>110</v>
      </c>
      <c r="B12" s="17">
        <v>40</v>
      </c>
      <c r="C12" s="50">
        <v>50</v>
      </c>
      <c r="D12" s="52">
        <f t="shared" si="0"/>
        <v>2000</v>
      </c>
      <c r="E12" s="105"/>
      <c r="F12" s="74" t="str">
        <f t="shared" si="1"/>
        <v>&lt;&lt; - COMPILARE</v>
      </c>
    </row>
    <row r="13" spans="1:6" x14ac:dyDescent="0.25">
      <c r="A13" s="73" t="s">
        <v>113</v>
      </c>
      <c r="B13" s="6">
        <v>1</v>
      </c>
      <c r="C13" s="50">
        <v>1825</v>
      </c>
      <c r="D13" s="52">
        <f t="shared" si="0"/>
        <v>1825</v>
      </c>
      <c r="E13" s="105"/>
      <c r="F13" s="74" t="str">
        <f t="shared" si="1"/>
        <v>&lt;&lt; - COMPILARE</v>
      </c>
    </row>
    <row r="14" spans="1:6" x14ac:dyDescent="0.25">
      <c r="A14" s="73" t="s">
        <v>114</v>
      </c>
      <c r="B14" s="6">
        <v>1</v>
      </c>
      <c r="C14" s="50">
        <v>1825</v>
      </c>
      <c r="D14" s="52">
        <f t="shared" si="0"/>
        <v>1825</v>
      </c>
      <c r="E14" s="105"/>
      <c r="F14" s="74" t="str">
        <f t="shared" si="1"/>
        <v>&lt;&lt; - COMPILARE</v>
      </c>
    </row>
    <row r="15" spans="1:6" x14ac:dyDescent="0.25">
      <c r="A15" s="73" t="s">
        <v>103</v>
      </c>
      <c r="B15" s="6">
        <v>7</v>
      </c>
      <c r="C15" s="50">
        <v>150</v>
      </c>
      <c r="D15" s="52">
        <f t="shared" si="0"/>
        <v>1050</v>
      </c>
      <c r="E15" s="105"/>
      <c r="F15" s="74" t="str">
        <f t="shared" si="1"/>
        <v>&lt;&lt; - COMPILARE</v>
      </c>
    </row>
    <row r="16" spans="1:6" x14ac:dyDescent="0.25">
      <c r="A16" s="73" t="s">
        <v>102</v>
      </c>
      <c r="B16" s="27">
        <v>30</v>
      </c>
      <c r="C16" s="50">
        <v>50</v>
      </c>
      <c r="D16" s="52">
        <f t="shared" si="0"/>
        <v>1500</v>
      </c>
      <c r="E16" s="105"/>
      <c r="F16" s="74" t="str">
        <f t="shared" si="1"/>
        <v>&lt;&lt; - COMPILARE</v>
      </c>
    </row>
    <row r="17" spans="1:6" ht="15.75" x14ac:dyDescent="0.25">
      <c r="A17" s="1"/>
      <c r="B17" s="1"/>
      <c r="C17" s="71" t="s">
        <v>118</v>
      </c>
      <c r="D17" s="63">
        <f>SUM(D3:D16)</f>
        <v>34480</v>
      </c>
      <c r="E17" s="71" t="s">
        <v>118</v>
      </c>
      <c r="F17" s="63">
        <f>SUM(F3:F16)</f>
        <v>0</v>
      </c>
    </row>
  </sheetData>
  <sheetProtection algorithmName="SHA-512" hashValue="GoUOpRoMhMzwG1YKI4UMfRPGp29Kji5K2bBJwGpcRboADjFZjb1EyJNFDURZkVBHUoQyiS/gqFWd3wQgzxDLcw==" saltValue="fHZAWq0hoJ1rCGeJO9KrLQ==" spinCount="100000" sheet="1" objects="1" scenarios="1" selectLockedCells="1"/>
  <mergeCells count="1">
    <mergeCell ref="A1:B1"/>
  </mergeCells>
  <conditionalFormatting sqref="F3:F16">
    <cfRule type="containsText" dxfId="0" priority="2" operator="containsText" text="&lt;&lt; - COMPILARE">
      <formula>NOT(ISERROR(SEARCH("&lt;&lt; - COMPILARE",F3)))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zoomScale="90" zoomScaleNormal="90" workbookViewId="0">
      <selection activeCell="H5" sqref="H5"/>
    </sheetView>
  </sheetViews>
  <sheetFormatPr defaultRowHeight="15" x14ac:dyDescent="0.25"/>
  <cols>
    <col min="1" max="1" width="9.140625" style="45"/>
    <col min="2" max="2" width="30.7109375" style="45" customWidth="1"/>
    <col min="3" max="3" width="25.5703125" style="45" customWidth="1"/>
    <col min="4" max="4" width="25.7109375" style="45" customWidth="1"/>
    <col min="5" max="5" width="27.140625" style="45" customWidth="1"/>
    <col min="6" max="6" width="33.5703125" style="45" customWidth="1"/>
    <col min="7" max="16384" width="9.140625" style="45"/>
  </cols>
  <sheetData>
    <row r="1" spans="2:6" ht="86.25" customHeight="1" x14ac:dyDescent="0.25">
      <c r="B1" s="48" t="s">
        <v>120</v>
      </c>
      <c r="C1" s="46"/>
      <c r="D1" s="47"/>
      <c r="E1" s="46"/>
    </row>
    <row r="3" spans="2:6" x14ac:dyDescent="0.25">
      <c r="F3" s="85"/>
    </row>
    <row r="5" spans="2:6" ht="69" customHeight="1" x14ac:dyDescent="0.25">
      <c r="B5" s="61"/>
      <c r="C5" s="62" t="s">
        <v>123</v>
      </c>
      <c r="D5" s="62" t="s">
        <v>124</v>
      </c>
      <c r="E5" s="62" t="s">
        <v>107</v>
      </c>
      <c r="F5" s="62" t="s">
        <v>128</v>
      </c>
    </row>
    <row r="6" spans="2:6" ht="27" customHeight="1" x14ac:dyDescent="0.25">
      <c r="B6" s="49" t="s">
        <v>121</v>
      </c>
      <c r="C6" s="81">
        <f>'Tabella A - A1'!F43</f>
        <v>73085</v>
      </c>
      <c r="D6" s="81">
        <f>'Tabella A - A1'!F51</f>
        <v>282</v>
      </c>
      <c r="E6" s="81">
        <f>'Tabella C'!D17</f>
        <v>34480</v>
      </c>
      <c r="F6" s="82">
        <f>C6-D6+E6</f>
        <v>107283</v>
      </c>
    </row>
    <row r="7" spans="2:6" ht="60" customHeight="1" x14ac:dyDescent="0.25">
      <c r="B7" s="60" t="s">
        <v>122</v>
      </c>
      <c r="C7" s="84">
        <f>'Tabella A - A1'!H43</f>
        <v>0</v>
      </c>
      <c r="D7" s="83">
        <f>'Tabella A - A1'!H51</f>
        <v>0</v>
      </c>
      <c r="E7" s="83">
        <f>'Tabella C'!F17</f>
        <v>0</v>
      </c>
      <c r="F7" s="83">
        <f>C7+E7-D7</f>
        <v>0</v>
      </c>
    </row>
    <row r="9" spans="2:6" x14ac:dyDescent="0.25">
      <c r="C9" s="64"/>
      <c r="D9" s="64"/>
      <c r="E9" s="64"/>
      <c r="F9" s="64"/>
    </row>
    <row r="10" spans="2:6" x14ac:dyDescent="0.25">
      <c r="C10" s="64"/>
      <c r="D10" s="99" t="s">
        <v>126</v>
      </c>
      <c r="E10" s="101">
        <f>(F6-F7)/F6</f>
        <v>1</v>
      </c>
      <c r="F10" s="64"/>
    </row>
    <row r="11" spans="2:6" x14ac:dyDescent="0.25">
      <c r="C11" s="64"/>
      <c r="D11" s="100"/>
      <c r="E11" s="102"/>
      <c r="F11" s="64"/>
    </row>
    <row r="12" spans="2:6" ht="42.75" customHeight="1" x14ac:dyDescent="0.25">
      <c r="C12" s="64"/>
      <c r="D12" s="100"/>
      <c r="E12" s="102"/>
      <c r="F12" s="64"/>
    </row>
    <row r="13" spans="2:6" ht="25.5" customHeight="1" x14ac:dyDescent="0.3">
      <c r="C13" s="64"/>
      <c r="D13" s="67"/>
      <c r="E13" s="68"/>
      <c r="F13" s="64"/>
    </row>
    <row r="17" spans="2:6" ht="66" customHeight="1" x14ac:dyDescent="0.25">
      <c r="B17" s="103" t="s">
        <v>129</v>
      </c>
      <c r="C17" s="104"/>
      <c r="D17" s="104"/>
      <c r="E17" s="104"/>
      <c r="F17" s="104"/>
    </row>
  </sheetData>
  <sheetProtection algorithmName="SHA-512" hashValue="1RxUwsLOr+rGa+I4YcND2RUzWhudzUcXfhiYC7FSSe9frDSOQVEn9LCtsdDvyJd/YCRad048zWcoUVe5WFX1hg==" saltValue="/SPZg7wTXE8ODYGsWDQNsg==" spinCount="100000" sheet="1" objects="1" scenarios="1" selectLockedCells="1"/>
  <mergeCells count="3">
    <mergeCell ref="D10:D12"/>
    <mergeCell ref="E10:E12"/>
    <mergeCell ref="B17:F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Tabella A - A1</vt:lpstr>
      <vt:lpstr>Tabella C</vt:lpstr>
      <vt:lpstr>Riepilogo offerta economica</vt:lpstr>
    </vt:vector>
  </TitlesOfParts>
  <Company>Area Servizi ICT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cp:lastPrinted>2019-05-22T12:49:15Z</cp:lastPrinted>
  <dcterms:created xsi:type="dcterms:W3CDTF">2016-06-09T06:59:49Z</dcterms:created>
  <dcterms:modified xsi:type="dcterms:W3CDTF">2019-06-28T11:53:40Z</dcterms:modified>
</cp:coreProperties>
</file>