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ERVIZIOACQUISTI\GARE\2017\SINTEL\RACCOLTA RIFIUTI\Allegati\"/>
    </mc:Choice>
  </mc:AlternateContent>
  <bookViews>
    <workbookView xWindow="0" yWindow="0" windowWidth="20490" windowHeight="7620" tabRatio="522"/>
  </bookViews>
  <sheets>
    <sheet name="LOTTO1 - offerta da compilare-" sheetId="1" r:id="rId1"/>
    <sheet name="RIEPILOGO OFFERTA LOTTO 1" sheetId="2" r:id="rId2"/>
  </sheets>
  <calcPr calcId="162913"/>
</workbook>
</file>

<file path=xl/calcChain.xml><?xml version="1.0" encoding="utf-8"?>
<calcChain xmlns="http://schemas.openxmlformats.org/spreadsheetml/2006/main">
  <c r="G84" i="1" l="1"/>
  <c r="G85" i="1"/>
  <c r="F73" i="1" l="1"/>
  <c r="E84" i="1" l="1"/>
  <c r="E76" i="1"/>
  <c r="E77" i="1"/>
  <c r="E78" i="1"/>
  <c r="E79" i="1"/>
  <c r="E80" i="1"/>
  <c r="E81" i="1"/>
  <c r="E82" i="1"/>
  <c r="E83" i="1"/>
  <c r="E86" i="1"/>
  <c r="G83" i="1" l="1"/>
  <c r="G58" i="1" l="1"/>
  <c r="I58" i="1"/>
  <c r="G56" i="1"/>
  <c r="I56" i="1"/>
  <c r="G57" i="1"/>
  <c r="I57" i="1"/>
  <c r="I54" i="1"/>
  <c r="I55" i="1"/>
  <c r="G54" i="1"/>
  <c r="G55" i="1"/>
  <c r="D9" i="2"/>
  <c r="E12" i="2"/>
  <c r="I66" i="1"/>
  <c r="I67" i="1"/>
  <c r="I68" i="1"/>
  <c r="I69" i="1"/>
  <c r="I70" i="1"/>
  <c r="I65" i="1"/>
  <c r="I71" i="1" s="1"/>
  <c r="C10" i="2" s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31" i="1"/>
  <c r="I59" i="1" s="1"/>
  <c r="G86" i="1"/>
  <c r="C5" i="2"/>
  <c r="G80" i="1"/>
  <c r="G81" i="1"/>
  <c r="G82" i="1"/>
  <c r="G66" i="1"/>
  <c r="G67" i="1"/>
  <c r="G68" i="1"/>
  <c r="G69" i="1"/>
  <c r="G70" i="1"/>
  <c r="G65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31" i="1"/>
  <c r="H24" i="1"/>
  <c r="E20" i="1"/>
  <c r="H8" i="1"/>
  <c r="H10" i="1"/>
  <c r="H14" i="1"/>
  <c r="H15" i="1"/>
  <c r="H16" i="1"/>
  <c r="H17" i="1"/>
  <c r="H7" i="1"/>
  <c r="G77" i="1"/>
  <c r="G78" i="1"/>
  <c r="G79" i="1"/>
  <c r="G76" i="1"/>
  <c r="J24" i="1"/>
  <c r="J25" i="1" s="1"/>
  <c r="B10" i="2"/>
  <c r="J15" i="1"/>
  <c r="J14" i="1"/>
  <c r="J10" i="1"/>
  <c r="J11" i="1"/>
  <c r="J8" i="1"/>
  <c r="J9" i="1"/>
  <c r="J7" i="1"/>
  <c r="E27" i="1"/>
  <c r="D61" i="1"/>
  <c r="E3" i="1"/>
  <c r="B4" i="2"/>
  <c r="C4" i="2"/>
  <c r="D4" i="2"/>
  <c r="J18" i="1" l="1"/>
  <c r="B5" i="2" s="1"/>
  <c r="G87" i="1"/>
  <c r="D5" i="2" s="1"/>
  <c r="F5" i="2" s="1"/>
  <c r="D10" i="2"/>
  <c r="E9" i="2" s="1"/>
  <c r="E5" i="2"/>
  <c r="F4" i="2" s="1"/>
  <c r="E4" i="2"/>
  <c r="H8" i="2" l="1"/>
</calcChain>
</file>

<file path=xl/sharedStrings.xml><?xml version="1.0" encoding="utf-8"?>
<sst xmlns="http://schemas.openxmlformats.org/spreadsheetml/2006/main" count="227" uniqueCount="128">
  <si>
    <t>Codice CER non pericoloso</t>
  </si>
  <si>
    <t>Quantità media annua [kg]</t>
  </si>
  <si>
    <t>Base d’asta</t>
  </si>
  <si>
    <t>Siti deposito temporaneo</t>
  </si>
  <si>
    <t>Periodicità</t>
  </si>
  <si>
    <t>n° raccolte annue</t>
  </si>
  <si>
    <t>n° e tipologia contenitori</t>
  </si>
  <si>
    <t>€/kg</t>
  </si>
  <si>
    <t>per questa tipologia di servizio il numero dei contenitori si intende "prima fornitura gratuita"</t>
  </si>
  <si>
    <t>TOTALE</t>
  </si>
  <si>
    <t>17.01.07 – 17.09.04
Inerti – calcestruzzo</t>
  </si>
  <si>
    <t>Quindicinale/mensile</t>
  </si>
  <si>
    <t>1 scarrabile da 20 mc con caratteristiche tali da consentirne il posizionamento tenendo conto dell’altezza del sottopasso presente presso il laboratorio prove materiali</t>
  </si>
  <si>
    <t xml:space="preserve">20.03.07
Arredi e ingombranti
</t>
  </si>
  <si>
    <t>Bovisa – Campus La Masa</t>
  </si>
  <si>
    <t>1 scarrabile da 30 mc</t>
  </si>
  <si>
    <t>Città Studi  Campus Bassini</t>
  </si>
  <si>
    <t>16.06.04 Batterie alcaline (ad es. pile stilo)
16.06.05 Altre batterie (ad es. litio)</t>
  </si>
  <si>
    <t>Bovisa  - Campus Durando</t>
  </si>
  <si>
    <t>Quadrimestrale</t>
  </si>
  <si>
    <t>3 ritiri su ciascun sito</t>
  </si>
  <si>
    <t>08.03.18 Toner</t>
  </si>
  <si>
    <t>Bovisa - Campus  La Masa</t>
  </si>
  <si>
    <t>Fornitura iniziale di:
 20 contenitori da 20 l 
+ 6 fusti cilindrici a bocca larga da 60 lt</t>
  </si>
  <si>
    <t xml:space="preserve">Fornitura iniziale di:
50 box di raccolta in plastica da 90 l con relativo sacco in PE
+ 12 big bags da 1 m3 </t>
  </si>
  <si>
    <r>
      <t>TABELLA A1: Servizio periodico (</t>
    </r>
    <r>
      <rPr>
        <b/>
        <sz val="12"/>
        <color rgb="FF000000"/>
        <rFont val="Times New Roman"/>
        <family val="1"/>
      </rPr>
      <t>rifiuti valorizzati)</t>
    </r>
  </si>
  <si>
    <t>17.04.05 Ferro</t>
  </si>
  <si>
    <t>Bovisa - La Masa</t>
  </si>
  <si>
    <t>semestrale</t>
  </si>
  <si>
    <t>Scarrabile</t>
  </si>
  <si>
    <t>TABELLA B:  Servizi a richiesta (rifiuti a pagamento/ritiro gratuito)</t>
  </si>
  <si>
    <t>Tutto l'Ateneo</t>
  </si>
  <si>
    <t>17.03.02 Bitumi</t>
  </si>
  <si>
    <t xml:space="preserve">Città Studi </t>
  </si>
  <si>
    <t>5 ceste pallettizzate in base alle necessità</t>
  </si>
  <si>
    <t>03.01.99 Non spec. lav. Legno</t>
  </si>
  <si>
    <t>12 ceste palletizzate (da 0,5 a 1 mc plastica) in base alla necessità</t>
  </si>
  <si>
    <t>12.01.01 Truc. metall.</t>
  </si>
  <si>
    <t>20 ceste palletizzate in base alla necessità
(da 0,5 a 1 mc plastica)</t>
  </si>
  <si>
    <t>17.02.03 Plastica (poliuretano)</t>
  </si>
  <si>
    <t>Tutto l’Ateneo</t>
  </si>
  <si>
    <t>Sacchi a perdere o materiale sfuso</t>
  </si>
  <si>
    <t>03.01.05 Segatura</t>
  </si>
  <si>
    <t>Sacchi a perdere</t>
  </si>
  <si>
    <t>17.02.01 Legno</t>
  </si>
  <si>
    <t>Materiale sfuso o in scarrabili a richiesta</t>
  </si>
  <si>
    <t>Imballaggi: 15.01.01, 15.01.02, 15.01.03, 15.01.04, 15.01.05, 15.01.06</t>
  </si>
  <si>
    <t>17.02.02 Vetro</t>
  </si>
  <si>
    <t>10 ceste pallettizzate o contenitori a perdere</t>
  </si>
  <si>
    <t>20.03.07 Ingombranti</t>
  </si>
  <si>
    <t>Scarrabile 10, 20, 30 mc a richiesta</t>
  </si>
  <si>
    <t>04.02.99 Rifiuti da mat. Composti</t>
  </si>
  <si>
    <t>Latte/contenitori</t>
  </si>
  <si>
    <t>16.01.17 metalli ferrosi</t>
  </si>
  <si>
    <t>Ceste/contenitori</t>
  </si>
  <si>
    <t>15.02.03 Assorbenti</t>
  </si>
  <si>
    <t>Sacchi/big bag</t>
  </si>
  <si>
    <t>19.08.05 Fanghi da trattam. acque urbane</t>
  </si>
  <si>
    <t>Taniche da 10 – 25 litri</t>
  </si>
  <si>
    <t>19.09.05 Resine</t>
  </si>
  <si>
    <t>Contenitori vari</t>
  </si>
  <si>
    <t>02.01.06 Feci animali</t>
  </si>
  <si>
    <t>Box antiurto dal 60 l</t>
  </si>
  <si>
    <t>09.01.07 Carta per foto</t>
  </si>
  <si>
    <t>16.10.02 Soluzioni acquose</t>
  </si>
  <si>
    <t>17.05.04 terra e rocce</t>
  </si>
  <si>
    <t>Ceste</t>
  </si>
  <si>
    <t>19.06.06 digestato</t>
  </si>
  <si>
    <t>06.03.14 Sali e loro soluzioni</t>
  </si>
  <si>
    <t>07.02.15 Rifiuti prodotti da additivi</t>
  </si>
  <si>
    <t>08.01.12 Pitture e vernici</t>
  </si>
  <si>
    <t xml:space="preserve">Scarrabile normale e/o da 20 mc con caratteristiche tali da consentirne il posizionamento tenendo conto dell’altezza del sottopasso presente presso il laboratorio prove materiali;
5 Ceste pallettizzate 1mc </t>
  </si>
  <si>
    <t>Tabella B1: Servizi a richiesta (rifiuti valorizzati)</t>
  </si>
  <si>
    <t>16.02.14 App. fuori uso : informatica ed elettronica varia</t>
  </si>
  <si>
    <t>Tutto l’ateneo</t>
  </si>
  <si>
    <t>Cesta</t>
  </si>
  <si>
    <t>16.02.14   App fuori uso: pc desktop</t>
  </si>
  <si>
    <t>16.02.16 Componenti rimossi (es: schede e cavi)</t>
  </si>
  <si>
    <t>Scarrabile/Sfuso</t>
  </si>
  <si>
    <t>17.04.02 Alluminio</t>
  </si>
  <si>
    <t>Scarraibile/Sfuso</t>
  </si>
  <si>
    <t>170405 Acciaio</t>
  </si>
  <si>
    <t>TABELLA C: Viaggi e contenitori presumibilmente necessari per lo svolgimento del servizio</t>
  </si>
  <si>
    <t>Servizio / contenitore</t>
  </si>
  <si>
    <t>Quantità</t>
  </si>
  <si>
    <t>Base d’asta €</t>
  </si>
  <si>
    <t>Sito Deposito temporaneo</t>
  </si>
  <si>
    <t>Prezzo offerto</t>
  </si>
  <si>
    <t>Prezzo totale</t>
  </si>
  <si>
    <t>Trasporto (costo a viaggio)</t>
  </si>
  <si>
    <t>Noleggio giornaliero di scarrabile da 20 o 30 mc</t>
  </si>
  <si>
    <t>Noleggio annuo ceste pallettizate in plastica/ferro da 1mc</t>
  </si>
  <si>
    <t>Big Bag bianco da 1 mc</t>
  </si>
  <si>
    <t>Poli Territoriali (Lecco, Como, Piacenza, Mantova, Cremona)</t>
  </si>
  <si>
    <t>I prezzi offerti sono comprensivi di costi per la sicurezza, non assoggettati a ribasso, quantificati complessivamente in €:</t>
  </si>
  <si>
    <r>
      <t>TABELLA A:  Servizio periodico (</t>
    </r>
    <r>
      <rPr>
        <b/>
        <sz val="12"/>
        <color rgb="FF000000"/>
        <rFont val="Times New Roman"/>
        <family val="1"/>
      </rPr>
      <t xml:space="preserve">rifiuti a pagamento/ritiro gratuito) - </t>
    </r>
  </si>
  <si>
    <t>TOTALE BASE D'ASTA</t>
  </si>
  <si>
    <t>LOTTO 1 : MATERIALI NON PERICOLOSI</t>
  </si>
  <si>
    <t>Tabella A1: Servizi a richiesta (rifiuti valorizzati)</t>
  </si>
  <si>
    <t>Prezzo a base d'asta</t>
  </si>
  <si>
    <r>
      <t xml:space="preserve">Prezzo offerto </t>
    </r>
    <r>
      <rPr>
        <b/>
        <sz val="12"/>
        <color rgb="FFFF0000"/>
        <rFont val="Times New Roman"/>
        <family val="1"/>
      </rPr>
      <t>(prezzo soggetto a rialzo)</t>
    </r>
  </si>
  <si>
    <r>
      <t xml:space="preserve">Prezzo offerto </t>
    </r>
    <r>
      <rPr>
        <b/>
        <sz val="12"/>
        <color rgb="FFFF0000"/>
        <rFont val="Times New Roman"/>
        <family val="1"/>
      </rPr>
      <t>(prezzo soggetto a ribasso)</t>
    </r>
  </si>
  <si>
    <t>Facchinaggio (costo a ora)</t>
  </si>
  <si>
    <t>17.01.07 – 17.09.04 – 17.01.03 Inerti</t>
  </si>
  <si>
    <r>
      <t xml:space="preserve">Prezzo offerto </t>
    </r>
    <r>
      <rPr>
        <b/>
        <sz val="10"/>
        <color rgb="FFFF0000"/>
        <rFont val="Times New Roman"/>
        <family val="1"/>
      </rPr>
      <t>(prezzo soggetto a ribasso)</t>
    </r>
  </si>
  <si>
    <t>Cartoni neutri LT 60</t>
  </si>
  <si>
    <t xml:space="preserve">Sacchi in PE da 90 litri </t>
  </si>
  <si>
    <t>TABELLA A:  Servizio periodico (rifiuti a pagamento/ritiro gratuito)</t>
  </si>
  <si>
    <t xml:space="preserve">VALORE COMPLESSIVO </t>
  </si>
  <si>
    <t>Prezzi base d'asta</t>
  </si>
  <si>
    <t>VALORE in € DA CARICARE SULLA PIATTAFORMA SINTEL COME INDICATO ALL'ART 4.3.2 DELLA LETTERA DI INVITO</t>
  </si>
  <si>
    <t>Differenza tra base d'asta e valore offerto</t>
  </si>
  <si>
    <t>% SCONTO OFFERTO (RIFIUTI NON VALORIZZATI E VALORIZZATI)</t>
  </si>
  <si>
    <t>VALORE % DA CARICARE SULLA PIATTAFORMA SINTEL COME INDICATO ALL'ART 4.3 DELLA LETTERA DI INVITO</t>
  </si>
  <si>
    <t>170802 Materiali da costruzione a base di gesso</t>
  </si>
  <si>
    <t>170604 Materiali isolanti diveri da quelli di cui alle voci 170601 e 170603</t>
  </si>
  <si>
    <t>160103 Pneumatici fuori uso</t>
  </si>
  <si>
    <t>120105 Limatura e trucioli di materiali plastici</t>
  </si>
  <si>
    <t>160304 Rifiuti inorganici, diversi da quelli di cui alla voce 160303</t>
  </si>
  <si>
    <t>Bidoncino a perdere bocca larga da 20 o da 60 l per pile alcaline</t>
  </si>
  <si>
    <t xml:space="preserve">Città Studi  </t>
  </si>
  <si>
    <t>Città Studi; Polo Territoriale di Lecco</t>
  </si>
  <si>
    <t>Sfusi</t>
  </si>
  <si>
    <t>Roll pack/ceste</t>
  </si>
  <si>
    <t>Tanica a perdere da 10 l</t>
  </si>
  <si>
    <t>Ceste pallettizzate 1mc per materiali non pericolosi (ad esempio vetro, inerti, sfridi metallici, RAEE)</t>
  </si>
  <si>
    <t>Bidone da 120 per vetro</t>
  </si>
  <si>
    <t>I prezzi offerti sono comprensivi di costi per la sicurezza, non assoggettati a ribasso, quantificati complessivamente in una cifra non inferiore a €: (Sarà possibilie indicare importi superiori)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</si>
</sst>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€&quot;\ * #,##0.00_-;\-&quot;€&quot;\ * #,##0.00_-;_-&quot;€&quot;\ * &quot;-&quot;??_-;_-@_-"/>
    <numFmt numFmtId="164" formatCode="_-* #,##0.00\ _€_-;\-* #,##0.00\ _€_-;_-* &quot;-&quot;??\ _€_-;_-@_-"/>
    <numFmt numFmtId="165" formatCode="&quot;€&quot;\ #,##0.00"/>
    <numFmt numFmtId="166" formatCode="&quot;€&quot;\ #,##0.0000"/>
    <numFmt numFmtId="167" formatCode="0.00000%"/>
  </numFmts>
  <fonts count="3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u/>
      <sz val="12"/>
      <name val="Times New Roman"/>
      <family val="1"/>
    </font>
    <font>
      <b/>
      <sz val="12"/>
      <color rgb="FFFF0000"/>
      <name val="Times New Roman"/>
      <family val="1"/>
    </font>
    <font>
      <sz val="2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0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24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u/>
      <sz val="20"/>
      <color rgb="FFFF0000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0" fillId="0" borderId="0" xfId="0" applyNumberFormat="1"/>
    <xf numFmtId="0" fontId="3" fillId="4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164" fontId="4" fillId="2" borderId="1" xfId="2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5" fontId="3" fillId="4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0" fillId="0" borderId="0" xfId="0"/>
    <xf numFmtId="0" fontId="14" fillId="6" borderId="0" xfId="0" applyFont="1" applyFill="1" applyAlignment="1">
      <alignment horizontal="center" vertical="center"/>
    </xf>
    <xf numFmtId="165" fontId="14" fillId="6" borderId="0" xfId="0" applyNumberFormat="1" applyFont="1" applyFill="1" applyAlignment="1">
      <alignment horizontal="center" vertical="center"/>
    </xf>
    <xf numFmtId="0" fontId="14" fillId="11" borderId="0" xfId="0" applyFont="1" applyFill="1" applyAlignment="1">
      <alignment horizontal="center" vertical="center"/>
    </xf>
    <xf numFmtId="165" fontId="14" fillId="11" borderId="0" xfId="0" applyNumberFormat="1" applyFont="1" applyFill="1" applyAlignment="1">
      <alignment horizontal="center" vertical="center"/>
    </xf>
    <xf numFmtId="165" fontId="0" fillId="3" borderId="5" xfId="0" applyNumberForma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15" fillId="6" borderId="5" xfId="6" applyFont="1" applyFill="1" applyBorder="1" applyAlignment="1">
      <alignment horizontal="center" vertical="center" wrapText="1"/>
    </xf>
    <xf numFmtId="0" fontId="15" fillId="10" borderId="5" xfId="6" applyFont="1" applyFill="1" applyBorder="1" applyAlignment="1">
      <alignment horizontal="center" vertical="center" wrapText="1"/>
    </xf>
    <xf numFmtId="0" fontId="15" fillId="7" borderId="5" xfId="6" applyFont="1" applyFill="1" applyBorder="1" applyAlignment="1">
      <alignment horizontal="center" vertical="center" wrapText="1"/>
    </xf>
    <xf numFmtId="0" fontId="11" fillId="12" borderId="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0" fillId="0" borderId="0" xfId="0"/>
    <xf numFmtId="165" fontId="14" fillId="9" borderId="0" xfId="0" applyNumberFormat="1" applyFont="1" applyFill="1" applyAlignment="1">
      <alignment horizontal="center" vertical="center"/>
    </xf>
    <xf numFmtId="0" fontId="14" fillId="9" borderId="0" xfId="0" applyFont="1" applyFill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3" fillId="0" borderId="1" xfId="6" applyFont="1" applyBorder="1" applyAlignment="1">
      <alignment horizontal="left" vertical="center" wrapText="1"/>
    </xf>
    <xf numFmtId="0" fontId="3" fillId="0" borderId="1" xfId="6" applyFont="1" applyBorder="1" applyAlignment="1">
      <alignment vertical="center" wrapText="1"/>
    </xf>
    <xf numFmtId="0" fontId="8" fillId="0" borderId="1" xfId="0" applyFont="1" applyFill="1" applyBorder="1" applyAlignment="1">
      <alignment horizontal="left"/>
    </xf>
    <xf numFmtId="0" fontId="3" fillId="0" borderId="0" xfId="6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18" fillId="8" borderId="10" xfId="0" applyNumberFormat="1" applyFont="1" applyFill="1" applyBorder="1" applyAlignment="1">
      <alignment horizontal="center" vertical="center"/>
    </xf>
    <xf numFmtId="0" fontId="11" fillId="12" borderId="11" xfId="6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167" fontId="23" fillId="14" borderId="9" xfId="0" applyNumberFormat="1" applyFont="1" applyFill="1" applyBorder="1" applyAlignment="1">
      <alignment horizontal="center" vertical="center"/>
    </xf>
    <xf numFmtId="165" fontId="24" fillId="14" borderId="8" xfId="0" applyNumberFormat="1" applyFont="1" applyFill="1" applyBorder="1" applyAlignment="1" applyProtection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165" fontId="22" fillId="8" borderId="8" xfId="0" applyNumberFormat="1" applyFont="1" applyFill="1" applyBorder="1" applyAlignment="1">
      <alignment horizontal="center" vertical="center"/>
    </xf>
    <xf numFmtId="0" fontId="26" fillId="8" borderId="6" xfId="0" applyFont="1" applyFill="1" applyBorder="1" applyAlignment="1">
      <alignment horizontal="center" vertical="center"/>
    </xf>
    <xf numFmtId="165" fontId="26" fillId="8" borderId="8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0" fontId="27" fillId="8" borderId="6" xfId="0" applyFont="1" applyFill="1" applyBorder="1" applyAlignment="1">
      <alignment horizontal="center" vertical="center"/>
    </xf>
    <xf numFmtId="165" fontId="27" fillId="8" borderId="8" xfId="0" applyNumberFormat="1" applyFont="1" applyFill="1" applyBorder="1" applyAlignment="1">
      <alignment horizontal="center" vertical="center"/>
    </xf>
    <xf numFmtId="167" fontId="0" fillId="0" borderId="0" xfId="0" applyNumberFormat="1"/>
    <xf numFmtId="165" fontId="19" fillId="3" borderId="10" xfId="0" applyNumberFormat="1" applyFont="1" applyFill="1" applyBorder="1" applyAlignment="1">
      <alignment horizontal="center" vertical="center"/>
    </xf>
    <xf numFmtId="0" fontId="11" fillId="12" borderId="10" xfId="6" applyFont="1" applyFill="1" applyBorder="1" applyAlignment="1">
      <alignment horizontal="center" vertical="center" wrapText="1"/>
    </xf>
    <xf numFmtId="166" fontId="10" fillId="3" borderId="9" xfId="0" applyNumberFormat="1" applyFont="1" applyFill="1" applyBorder="1" applyAlignment="1" applyProtection="1">
      <alignment horizontal="center" vertical="center"/>
      <protection locked="0"/>
    </xf>
    <xf numFmtId="0" fontId="22" fillId="8" borderId="17" xfId="0" applyFont="1" applyFill="1" applyBorder="1" applyAlignment="1">
      <alignment horizontal="center" vertical="center"/>
    </xf>
    <xf numFmtId="165" fontId="22" fillId="8" borderId="18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165" fontId="8" fillId="0" borderId="14" xfId="0" applyNumberFormat="1" applyFont="1" applyFill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29" fillId="0" borderId="14" xfId="0" applyNumberFormat="1" applyFont="1" applyBorder="1" applyAlignment="1">
      <alignment horizontal="center"/>
    </xf>
    <xf numFmtId="165" fontId="0" fillId="0" borderId="14" xfId="0" applyNumberFormat="1" applyBorder="1" applyAlignment="1">
      <alignment horizontal="center" vertical="center"/>
    </xf>
    <xf numFmtId="165" fontId="3" fillId="0" borderId="19" xfId="1" applyNumberFormat="1" applyFont="1" applyFill="1" applyBorder="1" applyAlignment="1">
      <alignment horizontal="center" vertical="center" wrapText="1"/>
    </xf>
    <xf numFmtId="165" fontId="8" fillId="0" borderId="19" xfId="0" applyNumberFormat="1" applyFont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 wrapText="1"/>
    </xf>
    <xf numFmtId="0" fontId="31" fillId="0" borderId="1" xfId="6" applyFont="1" applyFill="1" applyBorder="1" applyAlignment="1">
      <alignment horizontal="left" vertical="center" wrapText="1"/>
    </xf>
    <xf numFmtId="3" fontId="30" fillId="0" borderId="1" xfId="0" applyNumberFormat="1" applyFont="1" applyBorder="1" applyAlignment="1">
      <alignment horizontal="center" vertical="center"/>
    </xf>
    <xf numFmtId="165" fontId="30" fillId="0" borderId="14" xfId="0" applyNumberFormat="1" applyFont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8" fillId="3" borderId="14" xfId="0" applyNumberFormat="1" applyFont="1" applyFill="1" applyBorder="1" applyAlignment="1" applyProtection="1">
      <alignment horizontal="center"/>
      <protection locked="0"/>
    </xf>
    <xf numFmtId="165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165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9" fillId="3" borderId="1" xfId="0" applyFont="1" applyFill="1" applyBorder="1" applyAlignment="1" applyProtection="1">
      <alignment horizontal="center" vertical="center" wrapText="1"/>
      <protection locked="0"/>
    </xf>
    <xf numFmtId="165" fontId="8" fillId="3" borderId="1" xfId="0" applyNumberFormat="1" applyFont="1" applyFill="1" applyBorder="1" applyAlignment="1" applyProtection="1">
      <alignment horizontal="center" vertical="center"/>
      <protection locked="0"/>
    </xf>
    <xf numFmtId="165" fontId="3" fillId="3" borderId="1" xfId="0" applyNumberFormat="1" applyFont="1" applyFill="1" applyBorder="1" applyAlignment="1" applyProtection="1">
      <alignment horizontal="center" vertical="center"/>
      <protection locked="0"/>
    </xf>
    <xf numFmtId="0" fontId="20" fillId="0" borderId="6" xfId="6" applyFont="1" applyBorder="1" applyAlignment="1" applyProtection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165" fontId="3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0" fillId="3" borderId="1" xfId="0" applyNumberForma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 applyProtection="1">
      <alignment horizontal="center" vertical="center" wrapText="1"/>
      <protection locked="0"/>
    </xf>
    <xf numFmtId="165" fontId="0" fillId="3" borderId="1" xfId="0" applyNumberFormat="1" applyFill="1" applyBorder="1" applyAlignment="1" applyProtection="1">
      <protection locked="0"/>
    </xf>
    <xf numFmtId="165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6" borderId="0" xfId="1" applyFont="1" applyFill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0" fillId="0" borderId="1" xfId="0" applyBorder="1" applyAlignment="1"/>
    <xf numFmtId="164" fontId="4" fillId="2" borderId="1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2" xfId="6" applyFont="1" applyFill="1" applyBorder="1" applyAlignment="1">
      <alignment horizontal="center" vertical="center" wrapText="1"/>
    </xf>
    <xf numFmtId="0" fontId="5" fillId="11" borderId="0" xfId="1" applyFont="1" applyFill="1" applyAlignment="1">
      <alignment horizontal="justify" vertical="center"/>
    </xf>
    <xf numFmtId="0" fontId="0" fillId="11" borderId="0" xfId="0" applyFill="1" applyAlignment="1"/>
    <xf numFmtId="3" fontId="3" fillId="0" borderId="1" xfId="1" applyNumberFormat="1" applyFont="1" applyBorder="1" applyAlignment="1">
      <alignment horizontal="center" vertical="center" wrapText="1"/>
    </xf>
    <xf numFmtId="165" fontId="0" fillId="0" borderId="1" xfId="0" applyNumberFormat="1" applyBorder="1" applyAlignment="1"/>
    <xf numFmtId="0" fontId="3" fillId="0" borderId="1" xfId="1" applyFont="1" applyFill="1" applyBorder="1" applyAlignment="1">
      <alignment horizontal="center" vertical="center" wrapText="1"/>
    </xf>
    <xf numFmtId="0" fontId="5" fillId="9" borderId="0" xfId="1" applyFont="1" applyFill="1" applyAlignment="1">
      <alignment horizontal="justify" vertical="center"/>
    </xf>
    <xf numFmtId="0" fontId="0" fillId="9" borderId="0" xfId="0" applyFill="1" applyAlignment="1"/>
    <xf numFmtId="0" fontId="3" fillId="0" borderId="2" xfId="1" applyFont="1" applyFill="1" applyBorder="1" applyAlignment="1">
      <alignment horizontal="center" vertical="center" wrapText="1"/>
    </xf>
    <xf numFmtId="0" fontId="25" fillId="0" borderId="6" xfId="6" applyFont="1" applyBorder="1" applyAlignment="1" applyProtection="1">
      <alignment vertical="center"/>
    </xf>
    <xf numFmtId="0" fontId="25" fillId="0" borderId="7" xfId="0" applyFont="1" applyBorder="1" applyAlignment="1">
      <alignment vertical="center"/>
    </xf>
    <xf numFmtId="165" fontId="28" fillId="3" borderId="12" xfId="6" applyNumberFormat="1" applyFont="1" applyFill="1" applyBorder="1" applyAlignment="1">
      <alignment horizontal="center" vertical="center" wrapText="1"/>
    </xf>
    <xf numFmtId="165" fontId="28" fillId="3" borderId="13" xfId="6" applyNumberFormat="1" applyFont="1" applyFill="1" applyBorder="1" applyAlignment="1">
      <alignment horizontal="center" vertical="center" wrapText="1"/>
    </xf>
    <xf numFmtId="0" fontId="21" fillId="14" borderId="0" xfId="0" applyFont="1" applyFill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11" fillId="12" borderId="6" xfId="6" applyFont="1" applyFill="1" applyBorder="1" applyAlignment="1">
      <alignment horizontal="center" vertical="center" wrapText="1"/>
    </xf>
    <xf numFmtId="0" fontId="0" fillId="0" borderId="8" xfId="0" applyBorder="1" applyAlignment="1"/>
    <xf numFmtId="165" fontId="28" fillId="3" borderId="15" xfId="6" applyNumberFormat="1" applyFont="1" applyFill="1" applyBorder="1" applyAlignment="1">
      <alignment horizontal="center" vertical="center" wrapText="1"/>
    </xf>
    <xf numFmtId="0" fontId="0" fillId="0" borderId="16" xfId="0" applyBorder="1" applyAlignment="1"/>
    <xf numFmtId="165" fontId="28" fillId="3" borderId="17" xfId="6" applyNumberFormat="1" applyFont="1" applyFill="1" applyBorder="1" applyAlignment="1">
      <alignment horizontal="center" vertical="center" wrapText="1"/>
    </xf>
    <xf numFmtId="0" fontId="0" fillId="0" borderId="18" xfId="0" applyBorder="1" applyAlignment="1"/>
  </cellXfs>
  <cellStyles count="7">
    <cellStyle name="Euro" xfId="5"/>
    <cellStyle name="Migliaia 2" xfId="2"/>
    <cellStyle name="Normale" xfId="0" builtinId="0"/>
    <cellStyle name="Normale 2" xfId="4"/>
    <cellStyle name="Normale 2 2" xfId="6"/>
    <cellStyle name="Normale 3" xfId="1"/>
    <cellStyle name="Percentua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8</xdr:row>
      <xdr:rowOff>38100</xdr:rowOff>
    </xdr:from>
    <xdr:to>
      <xdr:col>7</xdr:col>
      <xdr:colOff>1371600</xdr:colOff>
      <xdr:row>8</xdr:row>
      <xdr:rowOff>581025</xdr:rowOff>
    </xdr:to>
    <xdr:sp macro="" textlink="">
      <xdr:nvSpPr>
        <xdr:cNvPr id="2" name="Freccia in su 1"/>
        <xdr:cNvSpPr/>
      </xdr:nvSpPr>
      <xdr:spPr>
        <a:xfrm>
          <a:off x="13506450" y="4152900"/>
          <a:ext cx="781050" cy="542925"/>
        </a:xfrm>
        <a:prstGeom prst="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4</xdr:col>
      <xdr:colOff>666750</xdr:colOff>
      <xdr:row>12</xdr:row>
      <xdr:rowOff>104775</xdr:rowOff>
    </xdr:from>
    <xdr:to>
      <xdr:col>4</xdr:col>
      <xdr:colOff>1285875</xdr:colOff>
      <xdr:row>15</xdr:row>
      <xdr:rowOff>95250</xdr:rowOff>
    </xdr:to>
    <xdr:sp macro="" textlink="">
      <xdr:nvSpPr>
        <xdr:cNvPr id="7" name="Freccia in su 6"/>
        <xdr:cNvSpPr/>
      </xdr:nvSpPr>
      <xdr:spPr>
        <a:xfrm>
          <a:off x="8639175" y="5105400"/>
          <a:ext cx="619125" cy="561975"/>
        </a:xfrm>
        <a:prstGeom prst="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0"/>
  <sheetViews>
    <sheetView tabSelected="1" zoomScale="80" zoomScaleNormal="80" workbookViewId="0">
      <selection activeCell="F91" sqref="F91"/>
    </sheetView>
  </sheetViews>
  <sheetFormatPr defaultColWidth="19.7109375" defaultRowHeight="23.25" customHeight="1" x14ac:dyDescent="0.25"/>
  <cols>
    <col min="1" max="1" width="46.5703125" customWidth="1"/>
    <col min="3" max="3" width="21" customWidth="1"/>
    <col min="4" max="4" width="24.7109375" customWidth="1"/>
    <col min="5" max="5" width="24.28515625" customWidth="1"/>
    <col min="6" max="6" width="21.7109375" customWidth="1"/>
    <col min="7" max="7" width="22.140625" customWidth="1"/>
    <col min="8" max="8" width="24.140625" customWidth="1"/>
    <col min="9" max="9" width="26.5703125" style="26" customWidth="1"/>
    <col min="10" max="10" width="26.28515625" customWidth="1"/>
  </cols>
  <sheetData>
    <row r="1" spans="1:10" s="40" customFormat="1" ht="23.25" customHeight="1" x14ac:dyDescent="0.25">
      <c r="A1" s="100" t="s">
        <v>97</v>
      </c>
      <c r="B1" s="101"/>
      <c r="C1" s="101"/>
      <c r="D1" s="101"/>
      <c r="E1" s="102"/>
      <c r="F1" s="102"/>
      <c r="G1" s="102"/>
      <c r="H1" s="102"/>
      <c r="I1" s="102"/>
    </row>
    <row r="2" spans="1:10" s="40" customFormat="1" ht="23.25" customHeight="1" x14ac:dyDescent="0.25"/>
    <row r="3" spans="1:10" ht="23.25" customHeight="1" x14ac:dyDescent="0.25">
      <c r="A3" s="116" t="s">
        <v>95</v>
      </c>
      <c r="B3" s="102"/>
      <c r="C3" s="102"/>
      <c r="D3" s="27" t="s">
        <v>96</v>
      </c>
      <c r="E3" s="28">
        <f>SUM(H7:H17)</f>
        <v>26300</v>
      </c>
    </row>
    <row r="5" spans="1:10" ht="48" customHeight="1" x14ac:dyDescent="0.25">
      <c r="A5" s="109" t="s">
        <v>0</v>
      </c>
      <c r="B5" s="109" t="s">
        <v>1</v>
      </c>
      <c r="C5" s="48" t="s">
        <v>2</v>
      </c>
      <c r="D5" s="109" t="s">
        <v>3</v>
      </c>
      <c r="E5" s="109" t="s">
        <v>4</v>
      </c>
      <c r="F5" s="109" t="s">
        <v>5</v>
      </c>
      <c r="G5" s="48" t="s">
        <v>6</v>
      </c>
      <c r="H5" s="109" t="s">
        <v>99</v>
      </c>
      <c r="I5" s="114" t="s">
        <v>101</v>
      </c>
      <c r="J5" s="122" t="s">
        <v>9</v>
      </c>
    </row>
    <row r="6" spans="1:10" ht="68.25" customHeight="1" x14ac:dyDescent="0.25">
      <c r="A6" s="109"/>
      <c r="B6" s="109"/>
      <c r="C6" s="48" t="s">
        <v>7</v>
      </c>
      <c r="D6" s="109"/>
      <c r="E6" s="109"/>
      <c r="F6" s="109"/>
      <c r="G6" s="12" t="s">
        <v>8</v>
      </c>
      <c r="H6" s="109"/>
      <c r="I6" s="115"/>
      <c r="J6" s="115"/>
    </row>
    <row r="7" spans="1:10" ht="102" x14ac:dyDescent="0.25">
      <c r="A7" s="1" t="s">
        <v>10</v>
      </c>
      <c r="B7" s="3">
        <v>250000</v>
      </c>
      <c r="C7" s="5">
        <v>0.05</v>
      </c>
      <c r="D7" s="4" t="s">
        <v>121</v>
      </c>
      <c r="E7" s="4" t="s">
        <v>11</v>
      </c>
      <c r="F7" s="2">
        <v>20</v>
      </c>
      <c r="G7" s="4" t="s">
        <v>12</v>
      </c>
      <c r="H7" s="39">
        <f>B7*C7</f>
        <v>12500</v>
      </c>
      <c r="I7" s="96"/>
      <c r="J7" s="5">
        <f>I7*B7</f>
        <v>0</v>
      </c>
    </row>
    <row r="8" spans="1:10" ht="23.25" customHeight="1" x14ac:dyDescent="0.25">
      <c r="A8" s="120" t="s">
        <v>13</v>
      </c>
      <c r="B8" s="129">
        <v>130000</v>
      </c>
      <c r="C8" s="118">
        <v>0.1</v>
      </c>
      <c r="D8" s="4" t="s">
        <v>120</v>
      </c>
      <c r="E8" s="120" t="s">
        <v>11</v>
      </c>
      <c r="F8" s="120">
        <v>25</v>
      </c>
      <c r="G8" s="1" t="s">
        <v>15</v>
      </c>
      <c r="H8" s="112">
        <f t="shared" ref="H8:H17" si="0">B8*C8</f>
        <v>13000</v>
      </c>
      <c r="I8" s="110"/>
      <c r="J8" s="118">
        <f t="shared" ref="J8:J15" si="1">I8*B8</f>
        <v>0</v>
      </c>
    </row>
    <row r="9" spans="1:10" ht="23.25" customHeight="1" x14ac:dyDescent="0.25">
      <c r="A9" s="121"/>
      <c r="B9" s="129"/>
      <c r="C9" s="130"/>
      <c r="D9" s="1" t="s">
        <v>14</v>
      </c>
      <c r="E9" s="121"/>
      <c r="F9" s="121"/>
      <c r="G9" s="1" t="s">
        <v>15</v>
      </c>
      <c r="H9" s="113"/>
      <c r="I9" s="111"/>
      <c r="J9" s="118">
        <f t="shared" si="1"/>
        <v>0</v>
      </c>
    </row>
    <row r="10" spans="1:10" ht="23.25" customHeight="1" x14ac:dyDescent="0.25">
      <c r="A10" s="117" t="s">
        <v>17</v>
      </c>
      <c r="B10" s="105">
        <v>1000</v>
      </c>
      <c r="C10" s="103">
        <v>0.45</v>
      </c>
      <c r="D10" s="4" t="s">
        <v>16</v>
      </c>
      <c r="E10" s="103" t="s">
        <v>19</v>
      </c>
      <c r="F10" s="103" t="s">
        <v>20</v>
      </c>
      <c r="G10" s="103" t="s">
        <v>23</v>
      </c>
      <c r="H10" s="112">
        <f t="shared" si="0"/>
        <v>450</v>
      </c>
      <c r="I10" s="107"/>
      <c r="J10" s="118">
        <f t="shared" si="1"/>
        <v>0</v>
      </c>
    </row>
    <row r="11" spans="1:10" ht="23.25" customHeight="1" x14ac:dyDescent="0.25">
      <c r="A11" s="106"/>
      <c r="B11" s="106"/>
      <c r="C11" s="104"/>
      <c r="D11" s="2" t="s">
        <v>18</v>
      </c>
      <c r="E11" s="104"/>
      <c r="F11" s="104"/>
      <c r="G11" s="104"/>
      <c r="H11" s="119"/>
      <c r="I11" s="108"/>
      <c r="J11" s="118">
        <f t="shared" si="1"/>
        <v>0</v>
      </c>
    </row>
    <row r="12" spans="1:10" ht="23.25" customHeight="1" x14ac:dyDescent="0.25">
      <c r="A12" s="106"/>
      <c r="B12" s="106"/>
      <c r="C12" s="104"/>
      <c r="D12" s="2" t="s">
        <v>22</v>
      </c>
      <c r="E12" s="104"/>
      <c r="F12" s="104"/>
      <c r="G12" s="104"/>
      <c r="H12" s="119"/>
      <c r="I12" s="108"/>
      <c r="J12" s="115"/>
    </row>
    <row r="13" spans="1:10" ht="25.5" x14ac:dyDescent="0.25">
      <c r="A13" s="106"/>
      <c r="B13" s="106"/>
      <c r="C13" s="104"/>
      <c r="D13" s="4" t="s">
        <v>93</v>
      </c>
      <c r="E13" s="104"/>
      <c r="F13" s="104"/>
      <c r="G13" s="104"/>
      <c r="H13" s="113"/>
      <c r="I13" s="108"/>
      <c r="J13" s="115"/>
    </row>
    <row r="14" spans="1:10" ht="28.5" customHeight="1" x14ac:dyDescent="0.25">
      <c r="A14" s="105" t="s">
        <v>21</v>
      </c>
      <c r="B14" s="105">
        <v>2500</v>
      </c>
      <c r="C14" s="103">
        <v>0.14000000000000001</v>
      </c>
      <c r="D14" s="4" t="s">
        <v>33</v>
      </c>
      <c r="E14" s="103" t="s">
        <v>19</v>
      </c>
      <c r="F14" s="103" t="s">
        <v>20</v>
      </c>
      <c r="G14" s="105" t="s">
        <v>24</v>
      </c>
      <c r="H14" s="103">
        <f t="shared" si="0"/>
        <v>350.00000000000006</v>
      </c>
      <c r="I14" s="107"/>
      <c r="J14" s="118">
        <f t="shared" si="1"/>
        <v>0</v>
      </c>
    </row>
    <row r="15" spans="1:10" ht="23.25" customHeight="1" x14ac:dyDescent="0.25">
      <c r="A15" s="106"/>
      <c r="B15" s="106"/>
      <c r="C15" s="104"/>
      <c r="D15" s="2" t="s">
        <v>18</v>
      </c>
      <c r="E15" s="104"/>
      <c r="F15" s="104"/>
      <c r="G15" s="106"/>
      <c r="H15" s="104">
        <f t="shared" si="0"/>
        <v>0</v>
      </c>
      <c r="I15" s="108"/>
      <c r="J15" s="118">
        <f t="shared" si="1"/>
        <v>0</v>
      </c>
    </row>
    <row r="16" spans="1:10" ht="23.25" customHeight="1" x14ac:dyDescent="0.25">
      <c r="A16" s="106"/>
      <c r="B16" s="106"/>
      <c r="C16" s="104"/>
      <c r="D16" s="2" t="s">
        <v>22</v>
      </c>
      <c r="E16" s="104"/>
      <c r="F16" s="104"/>
      <c r="G16" s="106"/>
      <c r="H16" s="104">
        <f t="shared" si="0"/>
        <v>0</v>
      </c>
      <c r="I16" s="108"/>
      <c r="J16" s="115"/>
    </row>
    <row r="17" spans="1:10" ht="26.25" thickBot="1" x14ac:dyDescent="0.3">
      <c r="A17" s="106"/>
      <c r="B17" s="106"/>
      <c r="C17" s="104"/>
      <c r="D17" s="4" t="s">
        <v>93</v>
      </c>
      <c r="E17" s="104"/>
      <c r="F17" s="104"/>
      <c r="G17" s="106"/>
      <c r="H17" s="104">
        <f t="shared" si="0"/>
        <v>0</v>
      </c>
      <c r="I17" s="108"/>
      <c r="J17" s="123"/>
    </row>
    <row r="18" spans="1:10" ht="23.25" customHeight="1" thickBot="1" x14ac:dyDescent="0.3">
      <c r="C18" s="10"/>
      <c r="H18" s="26"/>
      <c r="I18" s="57" t="s">
        <v>9</v>
      </c>
      <c r="J18" s="58">
        <f>SUM(J7:J17)</f>
        <v>0</v>
      </c>
    </row>
    <row r="19" spans="1:10" ht="23.25" customHeight="1" x14ac:dyDescent="0.25">
      <c r="C19" s="10"/>
      <c r="H19" s="26"/>
      <c r="I19"/>
    </row>
    <row r="20" spans="1:10" ht="23.25" customHeight="1" x14ac:dyDescent="0.25">
      <c r="A20" s="127" t="s">
        <v>25</v>
      </c>
      <c r="B20" s="128"/>
      <c r="C20" s="128"/>
      <c r="D20" s="29" t="s">
        <v>96</v>
      </c>
      <c r="E20" s="30">
        <f>H24</f>
        <v>1440</v>
      </c>
    </row>
    <row r="21" spans="1:10" ht="23.25" customHeight="1" x14ac:dyDescent="0.25">
      <c r="D21" s="10"/>
    </row>
    <row r="22" spans="1:10" ht="36" customHeight="1" x14ac:dyDescent="0.25">
      <c r="A22" s="109" t="s">
        <v>0</v>
      </c>
      <c r="B22" s="109" t="s">
        <v>1</v>
      </c>
      <c r="C22" s="14" t="s">
        <v>2</v>
      </c>
      <c r="D22" s="109" t="s">
        <v>3</v>
      </c>
      <c r="E22" s="109" t="s">
        <v>4</v>
      </c>
      <c r="F22" s="109" t="s">
        <v>5</v>
      </c>
      <c r="G22" s="14" t="s">
        <v>6</v>
      </c>
      <c r="H22" s="124" t="s">
        <v>99</v>
      </c>
      <c r="I22" s="126" t="s">
        <v>100</v>
      </c>
      <c r="J22" s="13"/>
    </row>
    <row r="23" spans="1:10" ht="70.5" customHeight="1" x14ac:dyDescent="0.25">
      <c r="A23" s="109"/>
      <c r="B23" s="109"/>
      <c r="C23" s="14" t="s">
        <v>7</v>
      </c>
      <c r="D23" s="109"/>
      <c r="E23" s="109"/>
      <c r="F23" s="109"/>
      <c r="G23" s="12" t="s">
        <v>8</v>
      </c>
      <c r="H23" s="125"/>
      <c r="I23" s="113"/>
      <c r="J23" s="13" t="s">
        <v>9</v>
      </c>
    </row>
    <row r="24" spans="1:10" ht="23.25" customHeight="1" thickBot="1" x14ac:dyDescent="0.3">
      <c r="A24" s="11" t="s">
        <v>26</v>
      </c>
      <c r="B24" s="11">
        <v>8000</v>
      </c>
      <c r="C24" s="15">
        <v>0.18</v>
      </c>
      <c r="D24" s="11" t="s">
        <v>27</v>
      </c>
      <c r="E24" s="11" t="s">
        <v>28</v>
      </c>
      <c r="F24" s="11">
        <v>2</v>
      </c>
      <c r="G24" s="11" t="s">
        <v>29</v>
      </c>
      <c r="H24" s="21">
        <f>B24*C24</f>
        <v>1440</v>
      </c>
      <c r="I24" s="95"/>
      <c r="J24" s="56">
        <f>I24*B24</f>
        <v>0</v>
      </c>
    </row>
    <row r="25" spans="1:10" ht="23.25" customHeight="1" thickBot="1" x14ac:dyDescent="0.3">
      <c r="C25" s="10"/>
      <c r="H25" s="26"/>
      <c r="I25" s="59" t="s">
        <v>9</v>
      </c>
      <c r="J25" s="60">
        <f>J24</f>
        <v>0</v>
      </c>
    </row>
    <row r="26" spans="1:10" ht="23.25" customHeight="1" x14ac:dyDescent="0.25">
      <c r="C26" s="10"/>
      <c r="H26" s="26"/>
    </row>
    <row r="27" spans="1:10" ht="23.25" customHeight="1" x14ac:dyDescent="0.25">
      <c r="A27" s="116" t="s">
        <v>30</v>
      </c>
      <c r="B27" s="102"/>
      <c r="C27" s="102"/>
      <c r="D27" s="27" t="s">
        <v>96</v>
      </c>
      <c r="E27" s="28">
        <f>SUM(G31:G58)</f>
        <v>23634</v>
      </c>
    </row>
    <row r="28" spans="1:10" ht="23.25" customHeight="1" x14ac:dyDescent="0.25">
      <c r="D28" s="10"/>
    </row>
    <row r="29" spans="1:10" ht="31.5" customHeight="1" x14ac:dyDescent="0.25">
      <c r="A29" s="109" t="s">
        <v>0</v>
      </c>
      <c r="B29" s="109" t="s">
        <v>1</v>
      </c>
      <c r="C29" s="48" t="s">
        <v>2</v>
      </c>
      <c r="D29" s="109" t="s">
        <v>3</v>
      </c>
      <c r="E29" s="109" t="s">
        <v>5</v>
      </c>
      <c r="F29" s="48" t="s">
        <v>6</v>
      </c>
      <c r="G29" s="109" t="s">
        <v>99</v>
      </c>
      <c r="H29" s="114" t="s">
        <v>101</v>
      </c>
      <c r="I29" s="122" t="s">
        <v>9</v>
      </c>
    </row>
    <row r="30" spans="1:10" ht="70.5" customHeight="1" x14ac:dyDescent="0.25">
      <c r="A30" s="109"/>
      <c r="B30" s="109"/>
      <c r="C30" s="48" t="s">
        <v>7</v>
      </c>
      <c r="D30" s="109"/>
      <c r="E30" s="109"/>
      <c r="F30" s="12" t="s">
        <v>8</v>
      </c>
      <c r="G30" s="109"/>
      <c r="H30" s="115"/>
      <c r="I30" s="115"/>
    </row>
    <row r="31" spans="1:10" ht="159" customHeight="1" x14ac:dyDescent="0.25">
      <c r="A31" s="37" t="s">
        <v>103</v>
      </c>
      <c r="B31" s="18">
        <v>7500</v>
      </c>
      <c r="C31" s="8">
        <v>0.05</v>
      </c>
      <c r="D31" s="19" t="s">
        <v>31</v>
      </c>
      <c r="E31" s="19">
        <v>6</v>
      </c>
      <c r="F31" s="17" t="s">
        <v>71</v>
      </c>
      <c r="G31" s="38">
        <f>B31*C31</f>
        <v>375</v>
      </c>
      <c r="H31" s="92"/>
      <c r="I31" s="5">
        <f>H31*B31</f>
        <v>0</v>
      </c>
    </row>
    <row r="32" spans="1:10" ht="25.5" x14ac:dyDescent="0.25">
      <c r="A32" s="37" t="s">
        <v>32</v>
      </c>
      <c r="B32" s="6">
        <v>3500</v>
      </c>
      <c r="C32" s="8">
        <v>0.5</v>
      </c>
      <c r="D32" s="9" t="s">
        <v>33</v>
      </c>
      <c r="E32" s="9">
        <v>3</v>
      </c>
      <c r="F32" s="89" t="s">
        <v>34</v>
      </c>
      <c r="G32" s="38">
        <f t="shared" ref="G32:G55" si="2">B32*C32</f>
        <v>1750</v>
      </c>
      <c r="H32" s="92"/>
      <c r="I32" s="5">
        <f t="shared" ref="I32:I53" si="3">H32*B32</f>
        <v>0</v>
      </c>
    </row>
    <row r="33" spans="1:9" ht="38.25" x14ac:dyDescent="0.25">
      <c r="A33" s="37" t="s">
        <v>35</v>
      </c>
      <c r="B33" s="6">
        <v>1500</v>
      </c>
      <c r="C33" s="8">
        <v>0.2</v>
      </c>
      <c r="D33" s="9" t="s">
        <v>31</v>
      </c>
      <c r="E33" s="9">
        <v>6</v>
      </c>
      <c r="F33" s="89" t="s">
        <v>36</v>
      </c>
      <c r="G33" s="38">
        <f t="shared" si="2"/>
        <v>300</v>
      </c>
      <c r="H33" s="92"/>
      <c r="I33" s="5">
        <f t="shared" si="3"/>
        <v>0</v>
      </c>
    </row>
    <row r="34" spans="1:9" ht="38.25" x14ac:dyDescent="0.25">
      <c r="A34" s="37" t="s">
        <v>37</v>
      </c>
      <c r="B34" s="23">
        <v>200</v>
      </c>
      <c r="C34" s="7">
        <v>0</v>
      </c>
      <c r="D34" s="9" t="s">
        <v>31</v>
      </c>
      <c r="E34" s="22">
        <v>5</v>
      </c>
      <c r="F34" s="89" t="s">
        <v>38</v>
      </c>
      <c r="G34" s="38">
        <f t="shared" si="2"/>
        <v>0</v>
      </c>
      <c r="H34" s="93"/>
      <c r="I34" s="5">
        <f t="shared" si="3"/>
        <v>0</v>
      </c>
    </row>
    <row r="35" spans="1:9" ht="25.5" x14ac:dyDescent="0.25">
      <c r="A35" s="37" t="s">
        <v>39</v>
      </c>
      <c r="B35" s="6">
        <v>500</v>
      </c>
      <c r="C35" s="16">
        <v>0.2</v>
      </c>
      <c r="D35" s="9" t="s">
        <v>40</v>
      </c>
      <c r="E35" s="9">
        <v>1</v>
      </c>
      <c r="F35" s="89" t="s">
        <v>41</v>
      </c>
      <c r="G35" s="38">
        <f t="shared" si="2"/>
        <v>100</v>
      </c>
      <c r="H35" s="91"/>
      <c r="I35" s="5">
        <f t="shared" si="3"/>
        <v>0</v>
      </c>
    </row>
    <row r="36" spans="1:9" ht="15" x14ac:dyDescent="0.25">
      <c r="A36" s="37" t="s">
        <v>42</v>
      </c>
      <c r="B36" s="6">
        <v>1000</v>
      </c>
      <c r="C36" s="16">
        <v>0.2</v>
      </c>
      <c r="D36" s="9" t="s">
        <v>40</v>
      </c>
      <c r="E36" s="9">
        <v>3</v>
      </c>
      <c r="F36" s="89" t="s">
        <v>43</v>
      </c>
      <c r="G36" s="38">
        <f t="shared" si="2"/>
        <v>200</v>
      </c>
      <c r="H36" s="91"/>
      <c r="I36" s="5">
        <f t="shared" si="3"/>
        <v>0</v>
      </c>
    </row>
    <row r="37" spans="1:9" ht="25.5" x14ac:dyDescent="0.25">
      <c r="A37" s="37" t="s">
        <v>44</v>
      </c>
      <c r="B37" s="6">
        <v>5000</v>
      </c>
      <c r="C37" s="16">
        <v>0.05</v>
      </c>
      <c r="D37" s="9" t="s">
        <v>40</v>
      </c>
      <c r="E37" s="9">
        <v>8</v>
      </c>
      <c r="F37" s="89" t="s">
        <v>45</v>
      </c>
      <c r="G37" s="38">
        <f t="shared" si="2"/>
        <v>250</v>
      </c>
      <c r="H37" s="91"/>
      <c r="I37" s="5">
        <f t="shared" si="3"/>
        <v>0</v>
      </c>
    </row>
    <row r="38" spans="1:9" ht="25.5" x14ac:dyDescent="0.25">
      <c r="A38" s="37" t="s">
        <v>46</v>
      </c>
      <c r="B38" s="6">
        <v>70000</v>
      </c>
      <c r="C38" s="16">
        <v>0.18</v>
      </c>
      <c r="D38" s="9" t="s">
        <v>40</v>
      </c>
      <c r="E38" s="9">
        <v>10</v>
      </c>
      <c r="F38" s="89" t="s">
        <v>45</v>
      </c>
      <c r="G38" s="38">
        <f t="shared" si="2"/>
        <v>12600</v>
      </c>
      <c r="H38" s="91"/>
      <c r="I38" s="5">
        <f t="shared" si="3"/>
        <v>0</v>
      </c>
    </row>
    <row r="39" spans="1:9" ht="25.5" x14ac:dyDescent="0.25">
      <c r="A39" s="37" t="s">
        <v>47</v>
      </c>
      <c r="B39" s="6">
        <v>400</v>
      </c>
      <c r="C39" s="16">
        <v>0</v>
      </c>
      <c r="D39" s="9" t="s">
        <v>40</v>
      </c>
      <c r="E39" s="9">
        <v>4</v>
      </c>
      <c r="F39" s="89" t="s">
        <v>48</v>
      </c>
      <c r="G39" s="38">
        <f t="shared" si="2"/>
        <v>0</v>
      </c>
      <c r="H39" s="91"/>
      <c r="I39" s="5">
        <f t="shared" si="3"/>
        <v>0</v>
      </c>
    </row>
    <row r="40" spans="1:9" ht="25.5" x14ac:dyDescent="0.25">
      <c r="A40" s="37" t="s">
        <v>49</v>
      </c>
      <c r="B40" s="6">
        <v>50000</v>
      </c>
      <c r="C40" s="16">
        <v>0.1</v>
      </c>
      <c r="D40" s="9" t="s">
        <v>40</v>
      </c>
      <c r="E40" s="9">
        <v>5</v>
      </c>
      <c r="F40" s="89" t="s">
        <v>50</v>
      </c>
      <c r="G40" s="38">
        <f t="shared" si="2"/>
        <v>5000</v>
      </c>
      <c r="H40" s="91"/>
      <c r="I40" s="5">
        <f t="shared" si="3"/>
        <v>0</v>
      </c>
    </row>
    <row r="41" spans="1:9" ht="15" x14ac:dyDescent="0.25">
      <c r="A41" s="37" t="s">
        <v>51</v>
      </c>
      <c r="B41" s="6">
        <v>70</v>
      </c>
      <c r="C41" s="16">
        <v>0.6</v>
      </c>
      <c r="D41" s="9" t="s">
        <v>40</v>
      </c>
      <c r="E41" s="9">
        <v>1</v>
      </c>
      <c r="F41" s="89" t="s">
        <v>52</v>
      </c>
      <c r="G41" s="38">
        <f t="shared" si="2"/>
        <v>42</v>
      </c>
      <c r="H41" s="91"/>
      <c r="I41" s="5">
        <f t="shared" si="3"/>
        <v>0</v>
      </c>
    </row>
    <row r="42" spans="1:9" ht="15" x14ac:dyDescent="0.25">
      <c r="A42" s="37" t="s">
        <v>53</v>
      </c>
      <c r="B42" s="6">
        <v>40</v>
      </c>
      <c r="C42" s="16">
        <v>0.05</v>
      </c>
      <c r="D42" s="9" t="s">
        <v>40</v>
      </c>
      <c r="E42" s="9">
        <v>1</v>
      </c>
      <c r="F42" s="89" t="s">
        <v>54</v>
      </c>
      <c r="G42" s="38">
        <f t="shared" si="2"/>
        <v>2</v>
      </c>
      <c r="H42" s="91"/>
      <c r="I42" s="5">
        <f t="shared" si="3"/>
        <v>0</v>
      </c>
    </row>
    <row r="43" spans="1:9" ht="15" x14ac:dyDescent="0.25">
      <c r="A43" s="37" t="s">
        <v>55</v>
      </c>
      <c r="B43" s="6">
        <v>120</v>
      </c>
      <c r="C43" s="16">
        <v>0.4</v>
      </c>
      <c r="D43" s="9" t="s">
        <v>40</v>
      </c>
      <c r="E43" s="9">
        <v>2</v>
      </c>
      <c r="F43" s="89" t="s">
        <v>56</v>
      </c>
      <c r="G43" s="38">
        <f t="shared" si="2"/>
        <v>48</v>
      </c>
      <c r="H43" s="91"/>
      <c r="I43" s="5">
        <f t="shared" si="3"/>
        <v>0</v>
      </c>
    </row>
    <row r="44" spans="1:9" ht="15" x14ac:dyDescent="0.25">
      <c r="A44" s="37" t="s">
        <v>57</v>
      </c>
      <c r="B44" s="6">
        <v>130</v>
      </c>
      <c r="C44" s="16">
        <v>0.3</v>
      </c>
      <c r="D44" s="9" t="s">
        <v>40</v>
      </c>
      <c r="E44" s="9">
        <v>1</v>
      </c>
      <c r="F44" s="89" t="s">
        <v>58</v>
      </c>
      <c r="G44" s="38">
        <f t="shared" si="2"/>
        <v>39</v>
      </c>
      <c r="H44" s="91"/>
      <c r="I44" s="5">
        <f t="shared" si="3"/>
        <v>0</v>
      </c>
    </row>
    <row r="45" spans="1:9" ht="15" x14ac:dyDescent="0.25">
      <c r="A45" s="37" t="s">
        <v>59</v>
      </c>
      <c r="B45" s="6">
        <v>10</v>
      </c>
      <c r="C45" s="16">
        <v>0.6</v>
      </c>
      <c r="D45" s="9" t="s">
        <v>40</v>
      </c>
      <c r="E45" s="9">
        <v>1</v>
      </c>
      <c r="F45" s="89" t="s">
        <v>60</v>
      </c>
      <c r="G45" s="38">
        <f t="shared" si="2"/>
        <v>6</v>
      </c>
      <c r="H45" s="91"/>
      <c r="I45" s="5">
        <f t="shared" si="3"/>
        <v>0</v>
      </c>
    </row>
    <row r="46" spans="1:9" ht="15" x14ac:dyDescent="0.25">
      <c r="A46" s="37" t="s">
        <v>61</v>
      </c>
      <c r="B46" s="6">
        <v>10</v>
      </c>
      <c r="C46" s="16">
        <v>0.6</v>
      </c>
      <c r="D46" s="9" t="s">
        <v>40</v>
      </c>
      <c r="E46" s="9">
        <v>1</v>
      </c>
      <c r="F46" s="89" t="s">
        <v>62</v>
      </c>
      <c r="G46" s="38">
        <f t="shared" si="2"/>
        <v>6</v>
      </c>
      <c r="H46" s="91"/>
      <c r="I46" s="5">
        <f t="shared" si="3"/>
        <v>0</v>
      </c>
    </row>
    <row r="47" spans="1:9" ht="15" x14ac:dyDescent="0.25">
      <c r="A47" s="37" t="s">
        <v>63</v>
      </c>
      <c r="B47" s="6">
        <v>25</v>
      </c>
      <c r="C47" s="16">
        <v>0.6</v>
      </c>
      <c r="D47" s="9" t="s">
        <v>40</v>
      </c>
      <c r="E47" s="9">
        <v>1</v>
      </c>
      <c r="F47" s="89" t="s">
        <v>60</v>
      </c>
      <c r="G47" s="38">
        <f t="shared" si="2"/>
        <v>15</v>
      </c>
      <c r="H47" s="91"/>
      <c r="I47" s="5">
        <f t="shared" si="3"/>
        <v>0</v>
      </c>
    </row>
    <row r="48" spans="1:9" ht="15" x14ac:dyDescent="0.25">
      <c r="A48" s="37" t="s">
        <v>64</v>
      </c>
      <c r="B48" s="6">
        <v>200</v>
      </c>
      <c r="C48" s="16">
        <v>0.6</v>
      </c>
      <c r="D48" s="9" t="s">
        <v>40</v>
      </c>
      <c r="E48" s="9">
        <v>2</v>
      </c>
      <c r="F48" s="89" t="s">
        <v>58</v>
      </c>
      <c r="G48" s="38">
        <f t="shared" si="2"/>
        <v>120</v>
      </c>
      <c r="H48" s="91"/>
      <c r="I48" s="5">
        <f t="shared" si="3"/>
        <v>0</v>
      </c>
    </row>
    <row r="49" spans="1:9" ht="15" x14ac:dyDescent="0.25">
      <c r="A49" s="37" t="s">
        <v>65</v>
      </c>
      <c r="B49" s="6">
        <v>5200</v>
      </c>
      <c r="C49" s="16">
        <v>0.3</v>
      </c>
      <c r="D49" s="9" t="s">
        <v>40</v>
      </c>
      <c r="E49" s="9">
        <v>3</v>
      </c>
      <c r="F49" s="89" t="s">
        <v>66</v>
      </c>
      <c r="G49" s="38">
        <f t="shared" si="2"/>
        <v>1560</v>
      </c>
      <c r="H49" s="91"/>
      <c r="I49" s="5">
        <f t="shared" si="3"/>
        <v>0</v>
      </c>
    </row>
    <row r="50" spans="1:9" ht="15" x14ac:dyDescent="0.25">
      <c r="A50" s="37" t="s">
        <v>67</v>
      </c>
      <c r="B50" s="6">
        <v>200</v>
      </c>
      <c r="C50" s="16">
        <v>0.6</v>
      </c>
      <c r="D50" s="9" t="s">
        <v>40</v>
      </c>
      <c r="E50" s="9">
        <v>1</v>
      </c>
      <c r="F50" s="89" t="s">
        <v>58</v>
      </c>
      <c r="G50" s="38">
        <f t="shared" si="2"/>
        <v>120</v>
      </c>
      <c r="H50" s="91"/>
      <c r="I50" s="5">
        <f t="shared" si="3"/>
        <v>0</v>
      </c>
    </row>
    <row r="51" spans="1:9" ht="15" x14ac:dyDescent="0.25">
      <c r="A51" s="37" t="s">
        <v>68</v>
      </c>
      <c r="B51" s="6">
        <v>10</v>
      </c>
      <c r="C51" s="16">
        <v>0.6</v>
      </c>
      <c r="D51" s="9" t="s">
        <v>40</v>
      </c>
      <c r="E51" s="9">
        <v>2</v>
      </c>
      <c r="F51" s="89" t="s">
        <v>60</v>
      </c>
      <c r="G51" s="38">
        <f t="shared" si="2"/>
        <v>6</v>
      </c>
      <c r="H51" s="91"/>
      <c r="I51" s="5">
        <f t="shared" si="3"/>
        <v>0</v>
      </c>
    </row>
    <row r="52" spans="1:9" ht="15" x14ac:dyDescent="0.25">
      <c r="A52" s="37" t="s">
        <v>69</v>
      </c>
      <c r="B52" s="6">
        <v>10</v>
      </c>
      <c r="C52" s="16">
        <v>0.6</v>
      </c>
      <c r="D52" s="9" t="s">
        <v>40</v>
      </c>
      <c r="E52" s="9">
        <v>2</v>
      </c>
      <c r="F52" s="89" t="s">
        <v>60</v>
      </c>
      <c r="G52" s="38">
        <f t="shared" si="2"/>
        <v>6</v>
      </c>
      <c r="H52" s="91"/>
      <c r="I52" s="5">
        <f t="shared" si="3"/>
        <v>0</v>
      </c>
    </row>
    <row r="53" spans="1:9" ht="15" x14ac:dyDescent="0.25">
      <c r="A53" s="37" t="s">
        <v>70</v>
      </c>
      <c r="B53" s="6">
        <v>10</v>
      </c>
      <c r="C53" s="16">
        <v>0.6</v>
      </c>
      <c r="D53" s="9" t="s">
        <v>40</v>
      </c>
      <c r="E53" s="9">
        <v>2</v>
      </c>
      <c r="F53" s="89" t="s">
        <v>43</v>
      </c>
      <c r="G53" s="38">
        <f t="shared" si="2"/>
        <v>6</v>
      </c>
      <c r="H53" s="91"/>
      <c r="I53" s="5">
        <f t="shared" si="3"/>
        <v>0</v>
      </c>
    </row>
    <row r="54" spans="1:9" s="40" customFormat="1" ht="15" x14ac:dyDescent="0.25">
      <c r="A54" s="37" t="s">
        <v>114</v>
      </c>
      <c r="B54" s="83">
        <v>20</v>
      </c>
      <c r="C54" s="83">
        <v>2.5</v>
      </c>
      <c r="D54" s="84" t="s">
        <v>40</v>
      </c>
      <c r="E54" s="84">
        <v>2</v>
      </c>
      <c r="F54" s="89" t="s">
        <v>43</v>
      </c>
      <c r="G54" s="38">
        <f t="shared" si="2"/>
        <v>50</v>
      </c>
      <c r="H54" s="94"/>
      <c r="I54" s="5">
        <f t="shared" ref="I54:I55" si="4">H54*B54</f>
        <v>0</v>
      </c>
    </row>
    <row r="55" spans="1:9" s="40" customFormat="1" ht="25.5" x14ac:dyDescent="0.25">
      <c r="A55" s="37" t="s">
        <v>115</v>
      </c>
      <c r="B55" s="83">
        <v>600</v>
      </c>
      <c r="C55" s="83">
        <v>1.5</v>
      </c>
      <c r="D55" s="84" t="s">
        <v>40</v>
      </c>
      <c r="E55" s="84">
        <v>5</v>
      </c>
      <c r="F55" s="84" t="s">
        <v>56</v>
      </c>
      <c r="G55" s="38">
        <f t="shared" si="2"/>
        <v>900</v>
      </c>
      <c r="H55" s="94"/>
      <c r="I55" s="5">
        <f t="shared" si="4"/>
        <v>0</v>
      </c>
    </row>
    <row r="56" spans="1:9" s="40" customFormat="1" ht="15" x14ac:dyDescent="0.25">
      <c r="A56" s="37" t="s">
        <v>116</v>
      </c>
      <c r="B56" s="83">
        <v>25</v>
      </c>
      <c r="C56" s="83">
        <v>2.2000000000000002</v>
      </c>
      <c r="D56" s="84" t="s">
        <v>40</v>
      </c>
      <c r="E56" s="84">
        <v>1</v>
      </c>
      <c r="F56" s="84" t="s">
        <v>122</v>
      </c>
      <c r="G56" s="38">
        <f t="shared" ref="G56:G57" si="5">B56*C56</f>
        <v>55.000000000000007</v>
      </c>
      <c r="H56" s="94"/>
      <c r="I56" s="5">
        <f t="shared" ref="I56:I57" si="6">H56*B56</f>
        <v>0</v>
      </c>
    </row>
    <row r="57" spans="1:9" s="40" customFormat="1" ht="15" x14ac:dyDescent="0.25">
      <c r="A57" s="37" t="s">
        <v>117</v>
      </c>
      <c r="B57" s="83">
        <v>90</v>
      </c>
      <c r="C57" s="83">
        <v>0.2</v>
      </c>
      <c r="D57" s="84" t="s">
        <v>40</v>
      </c>
      <c r="E57" s="84">
        <v>5</v>
      </c>
      <c r="F57" s="89" t="s">
        <v>43</v>
      </c>
      <c r="G57" s="38">
        <f t="shared" si="5"/>
        <v>18</v>
      </c>
      <c r="H57" s="94"/>
      <c r="I57" s="5">
        <f t="shared" si="6"/>
        <v>0</v>
      </c>
    </row>
    <row r="58" spans="1:9" s="40" customFormat="1" ht="25.5" x14ac:dyDescent="0.25">
      <c r="A58" s="37" t="s">
        <v>118</v>
      </c>
      <c r="B58" s="83">
        <v>100</v>
      </c>
      <c r="C58" s="83">
        <v>0.6</v>
      </c>
      <c r="D58" s="84" t="s">
        <v>40</v>
      </c>
      <c r="E58" s="84">
        <v>5</v>
      </c>
      <c r="F58" s="89" t="s">
        <v>43</v>
      </c>
      <c r="G58" s="38">
        <f t="shared" ref="G58" si="7">B58*C58</f>
        <v>60</v>
      </c>
      <c r="H58" s="94"/>
      <c r="I58" s="5">
        <f t="shared" ref="I58" si="8">H58*B58</f>
        <v>0</v>
      </c>
    </row>
    <row r="59" spans="1:9" ht="23.25" customHeight="1" thickBot="1" x14ac:dyDescent="0.3">
      <c r="C59" s="10"/>
      <c r="G59" s="10"/>
      <c r="H59" s="68" t="s">
        <v>9</v>
      </c>
      <c r="I59" s="69">
        <f>SUM(I31:I58)</f>
        <v>0</v>
      </c>
    </row>
    <row r="60" spans="1:9" ht="21.75" customHeight="1" x14ac:dyDescent="0.25">
      <c r="C60" s="10"/>
      <c r="H60" s="26"/>
      <c r="I60"/>
    </row>
    <row r="61" spans="1:9" ht="33.75" customHeight="1" x14ac:dyDescent="0.25">
      <c r="A61" s="127" t="s">
        <v>72</v>
      </c>
      <c r="B61" s="102"/>
      <c r="C61" s="29" t="s">
        <v>96</v>
      </c>
      <c r="D61" s="30">
        <f>SUM(G65:G70)</f>
        <v>4420.3</v>
      </c>
    </row>
    <row r="62" spans="1:9" ht="15" x14ac:dyDescent="0.25">
      <c r="D62" s="10"/>
    </row>
    <row r="63" spans="1:9" ht="44.25" customHeight="1" x14ac:dyDescent="0.25">
      <c r="A63" s="109" t="s">
        <v>0</v>
      </c>
      <c r="B63" s="109" t="s">
        <v>1</v>
      </c>
      <c r="C63" s="14" t="s">
        <v>2</v>
      </c>
      <c r="D63" s="109" t="s">
        <v>3</v>
      </c>
      <c r="E63" s="109" t="s">
        <v>5</v>
      </c>
      <c r="F63" s="14" t="s">
        <v>6</v>
      </c>
      <c r="G63" s="124" t="s">
        <v>99</v>
      </c>
      <c r="H63" s="126" t="s">
        <v>100</v>
      </c>
      <c r="I63" s="13"/>
    </row>
    <row r="64" spans="1:9" ht="53.25" customHeight="1" x14ac:dyDescent="0.25">
      <c r="A64" s="109"/>
      <c r="B64" s="109"/>
      <c r="C64" s="14" t="s">
        <v>7</v>
      </c>
      <c r="D64" s="109"/>
      <c r="E64" s="109"/>
      <c r="F64" s="12" t="s">
        <v>8</v>
      </c>
      <c r="G64" s="125"/>
      <c r="H64" s="113"/>
      <c r="I64" s="13" t="s">
        <v>9</v>
      </c>
    </row>
    <row r="65" spans="1:9" ht="15" x14ac:dyDescent="0.25">
      <c r="A65" s="37" t="s">
        <v>73</v>
      </c>
      <c r="B65" s="9">
        <v>15000</v>
      </c>
      <c r="C65" s="16">
        <v>0.05</v>
      </c>
      <c r="D65" s="134" t="s">
        <v>74</v>
      </c>
      <c r="E65" s="9">
        <v>20</v>
      </c>
      <c r="F65" s="9" t="s">
        <v>75</v>
      </c>
      <c r="G65" s="16">
        <f>B65*C65</f>
        <v>750</v>
      </c>
      <c r="H65" s="91"/>
      <c r="I65" s="7">
        <f t="shared" ref="I65:I70" si="9">H65*B65</f>
        <v>0</v>
      </c>
    </row>
    <row r="66" spans="1:9" ht="15" x14ac:dyDescent="0.25">
      <c r="A66" s="37" t="s">
        <v>76</v>
      </c>
      <c r="B66" s="9">
        <v>5000</v>
      </c>
      <c r="C66" s="16">
        <v>0.17</v>
      </c>
      <c r="D66" s="119"/>
      <c r="E66" s="9">
        <v>20</v>
      </c>
      <c r="F66" s="9" t="s">
        <v>123</v>
      </c>
      <c r="G66" s="16">
        <f t="shared" ref="G66:G70" si="10">B66*C66</f>
        <v>850.00000000000011</v>
      </c>
      <c r="H66" s="91"/>
      <c r="I66" s="7">
        <f t="shared" si="9"/>
        <v>0</v>
      </c>
    </row>
    <row r="67" spans="1:9" ht="15" x14ac:dyDescent="0.25">
      <c r="A67" s="37" t="s">
        <v>77</v>
      </c>
      <c r="B67" s="9">
        <v>30</v>
      </c>
      <c r="C67" s="16">
        <v>0.01</v>
      </c>
      <c r="D67" s="119"/>
      <c r="E67" s="9">
        <v>5</v>
      </c>
      <c r="F67" s="9" t="s">
        <v>75</v>
      </c>
      <c r="G67" s="16">
        <f t="shared" si="10"/>
        <v>0.3</v>
      </c>
      <c r="H67" s="91"/>
      <c r="I67" s="7">
        <f t="shared" si="9"/>
        <v>0</v>
      </c>
    </row>
    <row r="68" spans="1:9" ht="15" x14ac:dyDescent="0.25">
      <c r="A68" s="37" t="s">
        <v>26</v>
      </c>
      <c r="B68" s="9">
        <v>4000</v>
      </c>
      <c r="C68" s="16">
        <v>0.18</v>
      </c>
      <c r="D68" s="119"/>
      <c r="E68" s="9">
        <v>8</v>
      </c>
      <c r="F68" s="9" t="s">
        <v>78</v>
      </c>
      <c r="G68" s="16">
        <f t="shared" si="10"/>
        <v>720</v>
      </c>
      <c r="H68" s="91"/>
      <c r="I68" s="7">
        <f t="shared" si="9"/>
        <v>0</v>
      </c>
    </row>
    <row r="69" spans="1:9" ht="15" x14ac:dyDescent="0.25">
      <c r="A69" s="37" t="s">
        <v>79</v>
      </c>
      <c r="B69" s="9">
        <v>2000</v>
      </c>
      <c r="C69" s="16">
        <v>0.8</v>
      </c>
      <c r="D69" s="119"/>
      <c r="E69" s="9">
        <v>5</v>
      </c>
      <c r="F69" s="9" t="s">
        <v>80</v>
      </c>
      <c r="G69" s="16">
        <f t="shared" si="10"/>
        <v>1600</v>
      </c>
      <c r="H69" s="91"/>
      <c r="I69" s="7">
        <f t="shared" si="9"/>
        <v>0</v>
      </c>
    </row>
    <row r="70" spans="1:9" ht="15.75" thickBot="1" x14ac:dyDescent="0.3">
      <c r="A70" s="37" t="s">
        <v>81</v>
      </c>
      <c r="B70" s="9">
        <v>2000</v>
      </c>
      <c r="C70" s="16">
        <v>0.25</v>
      </c>
      <c r="D70" s="113"/>
      <c r="E70" s="9">
        <v>3</v>
      </c>
      <c r="F70" s="9" t="s">
        <v>78</v>
      </c>
      <c r="G70" s="16">
        <f t="shared" si="10"/>
        <v>500</v>
      </c>
      <c r="H70" s="91"/>
      <c r="I70" s="7">
        <f t="shared" si="9"/>
        <v>0</v>
      </c>
    </row>
    <row r="71" spans="1:9" ht="25.5" customHeight="1" thickBot="1" x14ac:dyDescent="0.3">
      <c r="C71" s="10"/>
      <c r="G71" s="26"/>
      <c r="H71" s="59" t="s">
        <v>9</v>
      </c>
      <c r="I71" s="60">
        <f>SUM(I65:I70)</f>
        <v>0</v>
      </c>
    </row>
    <row r="72" spans="1:9" ht="21.75" customHeight="1" x14ac:dyDescent="0.25">
      <c r="C72" s="10"/>
      <c r="G72" s="26"/>
    </row>
    <row r="73" spans="1:9" ht="24.75" customHeight="1" x14ac:dyDescent="0.25">
      <c r="A73" s="132" t="s">
        <v>82</v>
      </c>
      <c r="B73" s="133"/>
      <c r="C73" s="133"/>
      <c r="D73" s="133"/>
      <c r="E73" s="42" t="s">
        <v>96</v>
      </c>
      <c r="F73" s="41">
        <f>SUM(E76:E86)</f>
        <v>24297.75</v>
      </c>
    </row>
    <row r="74" spans="1:9" ht="15" x14ac:dyDescent="0.25">
      <c r="D74" s="10"/>
    </row>
    <row r="75" spans="1:9" ht="55.5" customHeight="1" x14ac:dyDescent="0.25">
      <c r="A75" s="24" t="s">
        <v>83</v>
      </c>
      <c r="B75" s="24" t="s">
        <v>84</v>
      </c>
      <c r="C75" s="24" t="s">
        <v>85</v>
      </c>
      <c r="D75" s="82" t="s">
        <v>86</v>
      </c>
      <c r="E75" s="24" t="s">
        <v>99</v>
      </c>
      <c r="F75" s="14" t="s">
        <v>104</v>
      </c>
      <c r="G75" s="14" t="s">
        <v>88</v>
      </c>
    </row>
    <row r="76" spans="1:9" ht="15" x14ac:dyDescent="0.25">
      <c r="A76" s="20" t="s">
        <v>89</v>
      </c>
      <c r="B76" s="25">
        <v>90</v>
      </c>
      <c r="C76" s="76">
        <v>190</v>
      </c>
      <c r="D76" s="131" t="s">
        <v>40</v>
      </c>
      <c r="E76" s="80">
        <f>B76*C76</f>
        <v>17100</v>
      </c>
      <c r="F76" s="90"/>
      <c r="G76" s="8">
        <f>F76*B76</f>
        <v>0</v>
      </c>
    </row>
    <row r="77" spans="1:9" ht="15" x14ac:dyDescent="0.25">
      <c r="A77" s="20" t="s">
        <v>90</v>
      </c>
      <c r="B77" s="9">
        <v>30</v>
      </c>
      <c r="C77" s="76">
        <v>4.95</v>
      </c>
      <c r="D77" s="131"/>
      <c r="E77" s="80">
        <f t="shared" ref="E77:E84" si="11">B77*C77</f>
        <v>148.5</v>
      </c>
      <c r="F77" s="90"/>
      <c r="G77" s="8">
        <f>F77*B77</f>
        <v>0</v>
      </c>
    </row>
    <row r="78" spans="1:9" ht="28.5" customHeight="1" x14ac:dyDescent="0.25">
      <c r="A78" s="20" t="s">
        <v>91</v>
      </c>
      <c r="B78" s="9">
        <v>25</v>
      </c>
      <c r="C78" s="76">
        <v>99</v>
      </c>
      <c r="D78" s="131"/>
      <c r="E78" s="80">
        <f t="shared" si="11"/>
        <v>2475</v>
      </c>
      <c r="F78" s="90"/>
      <c r="G78" s="8">
        <f>F78*B78</f>
        <v>0</v>
      </c>
    </row>
    <row r="79" spans="1:9" ht="15" x14ac:dyDescent="0.25">
      <c r="A79" s="20" t="s">
        <v>92</v>
      </c>
      <c r="B79" s="25">
        <v>15</v>
      </c>
      <c r="C79" s="76">
        <v>8.91</v>
      </c>
      <c r="D79" s="131"/>
      <c r="E79" s="80">
        <f t="shared" si="11"/>
        <v>133.65</v>
      </c>
      <c r="F79" s="90"/>
      <c r="G79" s="8">
        <f>F79*B79</f>
        <v>0</v>
      </c>
    </row>
    <row r="80" spans="1:9" ht="15" x14ac:dyDescent="0.25">
      <c r="A80" s="45" t="s">
        <v>106</v>
      </c>
      <c r="B80" s="25">
        <v>150</v>
      </c>
      <c r="C80" s="77">
        <v>0.1</v>
      </c>
      <c r="D80" s="131"/>
      <c r="E80" s="80">
        <f t="shared" si="11"/>
        <v>15</v>
      </c>
      <c r="F80" s="90"/>
      <c r="G80" s="8">
        <f t="shared" ref="G80:G84" si="12">F80*B80</f>
        <v>0</v>
      </c>
      <c r="H80" s="26"/>
      <c r="I80"/>
    </row>
    <row r="81" spans="1:9" ht="15" x14ac:dyDescent="0.25">
      <c r="A81" s="45" t="s">
        <v>105</v>
      </c>
      <c r="B81" s="70">
        <v>80</v>
      </c>
      <c r="C81" s="78">
        <v>3.47</v>
      </c>
      <c r="D81" s="131"/>
      <c r="E81" s="80">
        <f t="shared" si="11"/>
        <v>277.60000000000002</v>
      </c>
      <c r="F81" s="90"/>
      <c r="G81" s="8">
        <f t="shared" si="12"/>
        <v>0</v>
      </c>
      <c r="H81" s="26"/>
      <c r="I81"/>
    </row>
    <row r="82" spans="1:9" ht="25.5" x14ac:dyDescent="0.25">
      <c r="A82" s="44" t="s">
        <v>125</v>
      </c>
      <c r="B82" s="88">
        <v>15</v>
      </c>
      <c r="C82" s="79">
        <v>178.2</v>
      </c>
      <c r="D82" s="131"/>
      <c r="E82" s="80">
        <f t="shared" si="11"/>
        <v>2673</v>
      </c>
      <c r="F82" s="90"/>
      <c r="G82" s="8">
        <f t="shared" si="12"/>
        <v>0</v>
      </c>
      <c r="H82" s="26"/>
      <c r="I82"/>
    </row>
    <row r="83" spans="1:9" s="40" customFormat="1" ht="15" x14ac:dyDescent="0.25">
      <c r="A83" s="44" t="s">
        <v>124</v>
      </c>
      <c r="B83" s="88">
        <v>100</v>
      </c>
      <c r="C83" s="79">
        <v>2.5</v>
      </c>
      <c r="D83" s="131"/>
      <c r="E83" s="80">
        <f t="shared" si="11"/>
        <v>250</v>
      </c>
      <c r="F83" s="90"/>
      <c r="G83" s="8">
        <f t="shared" si="12"/>
        <v>0</v>
      </c>
    </row>
    <row r="84" spans="1:9" s="40" customFormat="1" ht="15" x14ac:dyDescent="0.25">
      <c r="A84" s="44" t="s">
        <v>126</v>
      </c>
      <c r="B84" s="88">
        <v>3</v>
      </c>
      <c r="C84" s="79">
        <v>25</v>
      </c>
      <c r="D84" s="131"/>
      <c r="E84" s="80">
        <f t="shared" si="11"/>
        <v>75</v>
      </c>
      <c r="F84" s="90"/>
      <c r="G84" s="8">
        <f t="shared" si="12"/>
        <v>0</v>
      </c>
    </row>
    <row r="85" spans="1:9" s="40" customFormat="1" ht="25.5" x14ac:dyDescent="0.25">
      <c r="A85" s="85" t="s">
        <v>119</v>
      </c>
      <c r="B85" s="86">
        <v>100</v>
      </c>
      <c r="C85" s="87">
        <v>4</v>
      </c>
      <c r="D85" s="131"/>
      <c r="E85" s="81">
        <v>400</v>
      </c>
      <c r="F85" s="90"/>
      <c r="G85" s="15">
        <f>F85*B85</f>
        <v>0</v>
      </c>
    </row>
    <row r="86" spans="1:9" s="40" customFormat="1" ht="15.75" thickBot="1" x14ac:dyDescent="0.3">
      <c r="A86" s="46" t="s">
        <v>102</v>
      </c>
      <c r="B86" s="70">
        <v>25</v>
      </c>
      <c r="C86" s="79">
        <v>30</v>
      </c>
      <c r="D86" s="131"/>
      <c r="E86" s="80">
        <f>B86*C86</f>
        <v>750</v>
      </c>
      <c r="F86" s="90"/>
      <c r="G86" s="61">
        <f>F86*B86</f>
        <v>0</v>
      </c>
    </row>
    <row r="87" spans="1:9" s="40" customFormat="1" ht="16.5" thickBot="1" x14ac:dyDescent="0.3">
      <c r="A87" s="71"/>
      <c r="B87" s="72"/>
      <c r="C87" s="73"/>
      <c r="D87" s="75"/>
      <c r="E87" s="74"/>
      <c r="F87" s="62" t="s">
        <v>9</v>
      </c>
      <c r="G87" s="63">
        <f>SUM(G76:G86)</f>
        <v>0</v>
      </c>
    </row>
    <row r="88" spans="1:9" s="40" customFormat="1" ht="15" x14ac:dyDescent="0.25">
      <c r="A88" s="47"/>
      <c r="C88" s="10"/>
    </row>
    <row r="89" spans="1:9" s="40" customFormat="1" ht="15" x14ac:dyDescent="0.25">
      <c r="C89" s="10"/>
    </row>
    <row r="90" spans="1:9" ht="15.75" thickBot="1" x14ac:dyDescent="0.3">
      <c r="D90" s="10"/>
    </row>
    <row r="91" spans="1:9" ht="40.5" customHeight="1" thickBot="1" x14ac:dyDescent="0.3">
      <c r="A91" s="97" t="s">
        <v>127</v>
      </c>
      <c r="B91" s="98"/>
      <c r="C91" s="98"/>
      <c r="D91" s="98"/>
      <c r="E91" s="99"/>
      <c r="F91" s="67">
        <v>500</v>
      </c>
    </row>
    <row r="92" spans="1:9" ht="15" x14ac:dyDescent="0.25">
      <c r="D92" s="10"/>
    </row>
    <row r="93" spans="1:9" ht="15" x14ac:dyDescent="0.25">
      <c r="D93" s="10"/>
    </row>
    <row r="94" spans="1:9" ht="15" x14ac:dyDescent="0.25">
      <c r="D94" s="10"/>
    </row>
    <row r="95" spans="1:9" ht="15" x14ac:dyDescent="0.25">
      <c r="D95" s="10"/>
    </row>
    <row r="96" spans="1:9" ht="15" x14ac:dyDescent="0.25">
      <c r="D96" s="10"/>
    </row>
    <row r="97" spans="4:4" ht="15" x14ac:dyDescent="0.25">
      <c r="D97" s="10"/>
    </row>
    <row r="98" spans="4:4" ht="15" x14ac:dyDescent="0.25">
      <c r="D98" s="10"/>
    </row>
    <row r="99" spans="4:4" ht="15" x14ac:dyDescent="0.25">
      <c r="D99" s="10"/>
    </row>
    <row r="100" spans="4:4" ht="15" x14ac:dyDescent="0.25">
      <c r="D100" s="10"/>
    </row>
    <row r="101" spans="4:4" ht="15" x14ac:dyDescent="0.25">
      <c r="D101" s="10"/>
    </row>
    <row r="102" spans="4:4" ht="15" x14ac:dyDescent="0.25">
      <c r="D102" s="10"/>
    </row>
    <row r="103" spans="4:4" ht="15" x14ac:dyDescent="0.25">
      <c r="D103" s="10"/>
    </row>
    <row r="104" spans="4:4" ht="15" x14ac:dyDescent="0.25">
      <c r="D104" s="10"/>
    </row>
    <row r="105" spans="4:4" ht="15" x14ac:dyDescent="0.25">
      <c r="D105" s="10"/>
    </row>
    <row r="106" spans="4:4" ht="15" x14ac:dyDescent="0.25">
      <c r="D106" s="10"/>
    </row>
    <row r="107" spans="4:4" ht="15" x14ac:dyDescent="0.25">
      <c r="D107" s="10"/>
    </row>
    <row r="108" spans="4:4" ht="15" x14ac:dyDescent="0.25">
      <c r="D108" s="10"/>
    </row>
    <row r="109" spans="4:4" ht="15" x14ac:dyDescent="0.25">
      <c r="D109" s="10"/>
    </row>
    <row r="110" spans="4:4" ht="15" x14ac:dyDescent="0.25">
      <c r="D110" s="10"/>
    </row>
    <row r="111" spans="4:4" ht="15" x14ac:dyDescent="0.25">
      <c r="D111" s="10"/>
    </row>
    <row r="112" spans="4:4" ht="15" x14ac:dyDescent="0.25">
      <c r="D112" s="10"/>
    </row>
    <row r="113" spans="4:4" ht="15" x14ac:dyDescent="0.25">
      <c r="D113" s="10"/>
    </row>
    <row r="114" spans="4:4" ht="15" x14ac:dyDescent="0.25">
      <c r="D114" s="10"/>
    </row>
    <row r="115" spans="4:4" ht="15" x14ac:dyDescent="0.25">
      <c r="D115" s="10"/>
    </row>
    <row r="116" spans="4:4" ht="15" x14ac:dyDescent="0.25">
      <c r="D116" s="10"/>
    </row>
    <row r="117" spans="4:4" ht="15" x14ac:dyDescent="0.25">
      <c r="D117" s="10"/>
    </row>
    <row r="118" spans="4:4" ht="15" x14ac:dyDescent="0.25">
      <c r="D118" s="10"/>
    </row>
    <row r="119" spans="4:4" ht="15" x14ac:dyDescent="0.25">
      <c r="D119" s="10"/>
    </row>
    <row r="120" spans="4:4" ht="15" x14ac:dyDescent="0.25">
      <c r="D120" s="10"/>
    </row>
    <row r="121" spans="4:4" ht="15" x14ac:dyDescent="0.25">
      <c r="D121" s="10"/>
    </row>
    <row r="122" spans="4:4" ht="15" x14ac:dyDescent="0.25">
      <c r="D122" s="10"/>
    </row>
    <row r="123" spans="4:4" ht="15" x14ac:dyDescent="0.25">
      <c r="D123" s="10"/>
    </row>
    <row r="124" spans="4:4" ht="15" x14ac:dyDescent="0.25">
      <c r="D124" s="10"/>
    </row>
    <row r="125" spans="4:4" ht="15" x14ac:dyDescent="0.25">
      <c r="D125" s="10"/>
    </row>
    <row r="126" spans="4:4" ht="15" x14ac:dyDescent="0.25">
      <c r="D126" s="10"/>
    </row>
    <row r="127" spans="4:4" ht="15" x14ac:dyDescent="0.25">
      <c r="D127" s="10"/>
    </row>
    <row r="128" spans="4:4" ht="15" x14ac:dyDescent="0.25">
      <c r="D128" s="10"/>
    </row>
    <row r="129" spans="4:4" ht="15" x14ac:dyDescent="0.25">
      <c r="D129" s="10"/>
    </row>
    <row r="130" spans="4:4" ht="15" x14ac:dyDescent="0.25">
      <c r="D130" s="10"/>
    </row>
    <row r="131" spans="4:4" ht="15" x14ac:dyDescent="0.25">
      <c r="D131" s="10"/>
    </row>
    <row r="132" spans="4:4" ht="15" x14ac:dyDescent="0.25">
      <c r="D132" s="10"/>
    </row>
    <row r="133" spans="4:4" ht="15" x14ac:dyDescent="0.25">
      <c r="D133" s="10"/>
    </row>
    <row r="134" spans="4:4" ht="15" x14ac:dyDescent="0.25">
      <c r="D134" s="10"/>
    </row>
    <row r="135" spans="4:4" ht="15" x14ac:dyDescent="0.25">
      <c r="D135" s="10"/>
    </row>
    <row r="136" spans="4:4" ht="15" x14ac:dyDescent="0.25">
      <c r="D136" s="10"/>
    </row>
    <row r="137" spans="4:4" ht="15" x14ac:dyDescent="0.25">
      <c r="D137" s="10"/>
    </row>
    <row r="138" spans="4:4" ht="15" x14ac:dyDescent="0.25">
      <c r="D138" s="10"/>
    </row>
    <row r="139" spans="4:4" ht="15" x14ac:dyDescent="0.25">
      <c r="D139" s="10"/>
    </row>
    <row r="140" spans="4:4" ht="15" x14ac:dyDescent="0.25">
      <c r="D140" s="10"/>
    </row>
    <row r="141" spans="4:4" ht="15" x14ac:dyDescent="0.25">
      <c r="D141" s="10"/>
    </row>
    <row r="142" spans="4:4" ht="15" x14ac:dyDescent="0.25">
      <c r="D142" s="10"/>
    </row>
    <row r="143" spans="4:4" ht="15" x14ac:dyDescent="0.25">
      <c r="D143" s="10"/>
    </row>
    <row r="144" spans="4:4" ht="15" x14ac:dyDescent="0.25">
      <c r="D144" s="10"/>
    </row>
    <row r="145" spans="4:4" ht="15" x14ac:dyDescent="0.25">
      <c r="D145" s="10"/>
    </row>
    <row r="146" spans="4:4" ht="15" x14ac:dyDescent="0.25">
      <c r="D146" s="10"/>
    </row>
    <row r="147" spans="4:4" ht="15" x14ac:dyDescent="0.25">
      <c r="D147" s="10"/>
    </row>
    <row r="148" spans="4:4" ht="15" x14ac:dyDescent="0.25">
      <c r="D148" s="10"/>
    </row>
    <row r="149" spans="4:4" ht="15" x14ac:dyDescent="0.25">
      <c r="D149" s="10"/>
    </row>
    <row r="150" spans="4:4" ht="15" x14ac:dyDescent="0.25">
      <c r="D150" s="10"/>
    </row>
    <row r="151" spans="4:4" ht="15" x14ac:dyDescent="0.25">
      <c r="D151" s="10"/>
    </row>
    <row r="152" spans="4:4" ht="15" x14ac:dyDescent="0.25">
      <c r="D152" s="10"/>
    </row>
    <row r="153" spans="4:4" ht="15" x14ac:dyDescent="0.25">
      <c r="D153" s="10"/>
    </row>
    <row r="154" spans="4:4" ht="15" x14ac:dyDescent="0.25">
      <c r="D154" s="10"/>
    </row>
    <row r="155" spans="4:4" ht="15" x14ac:dyDescent="0.25">
      <c r="D155" s="10"/>
    </row>
    <row r="156" spans="4:4" ht="15" x14ac:dyDescent="0.25">
      <c r="D156" s="10"/>
    </row>
    <row r="157" spans="4:4" ht="15" x14ac:dyDescent="0.25">
      <c r="D157" s="10"/>
    </row>
    <row r="158" spans="4:4" ht="15" x14ac:dyDescent="0.25">
      <c r="D158" s="10"/>
    </row>
    <row r="159" spans="4:4" ht="15" x14ac:dyDescent="0.25">
      <c r="D159" s="10"/>
    </row>
    <row r="160" spans="4:4" ht="15" x14ac:dyDescent="0.25">
      <c r="D160" s="10"/>
    </row>
    <row r="161" spans="4:4" ht="15" x14ac:dyDescent="0.25">
      <c r="D161" s="10"/>
    </row>
    <row r="162" spans="4:4" ht="15" x14ac:dyDescent="0.25">
      <c r="D162" s="10"/>
    </row>
    <row r="163" spans="4:4" ht="15" x14ac:dyDescent="0.25">
      <c r="D163" s="10"/>
    </row>
    <row r="164" spans="4:4" ht="15" x14ac:dyDescent="0.25">
      <c r="D164" s="10"/>
    </row>
    <row r="165" spans="4:4" ht="15" x14ac:dyDescent="0.25">
      <c r="D165" s="10"/>
    </row>
    <row r="166" spans="4:4" ht="15" x14ac:dyDescent="0.25">
      <c r="D166" s="10"/>
    </row>
    <row r="167" spans="4:4" ht="15" x14ac:dyDescent="0.25">
      <c r="D167" s="10"/>
    </row>
    <row r="168" spans="4:4" ht="15" x14ac:dyDescent="0.25">
      <c r="D168" s="10"/>
    </row>
    <row r="169" spans="4:4" ht="15" x14ac:dyDescent="0.25">
      <c r="D169" s="10"/>
    </row>
    <row r="170" spans="4:4" ht="15" x14ac:dyDescent="0.25">
      <c r="D170" s="10"/>
    </row>
    <row r="171" spans="4:4" ht="15" x14ac:dyDescent="0.25">
      <c r="D171" s="10"/>
    </row>
    <row r="172" spans="4:4" ht="15" x14ac:dyDescent="0.25">
      <c r="D172" s="10"/>
    </row>
    <row r="173" spans="4:4" ht="15" x14ac:dyDescent="0.25">
      <c r="D173" s="10"/>
    </row>
    <row r="174" spans="4:4" ht="15" x14ac:dyDescent="0.25">
      <c r="D174" s="10"/>
    </row>
    <row r="175" spans="4:4" ht="15" x14ac:dyDescent="0.25">
      <c r="D175" s="10"/>
    </row>
    <row r="176" spans="4:4" ht="15" x14ac:dyDescent="0.25">
      <c r="D176" s="10"/>
    </row>
    <row r="177" spans="4:4" ht="15" x14ac:dyDescent="0.25">
      <c r="D177" s="10"/>
    </row>
    <row r="178" spans="4:4" ht="15" x14ac:dyDescent="0.25">
      <c r="D178" s="10"/>
    </row>
    <row r="179" spans="4:4" ht="15" x14ac:dyDescent="0.25">
      <c r="D179" s="10"/>
    </row>
    <row r="180" spans="4:4" ht="15" x14ac:dyDescent="0.25">
      <c r="D180" s="10"/>
    </row>
    <row r="181" spans="4:4" ht="15" x14ac:dyDescent="0.25">
      <c r="D181" s="10"/>
    </row>
    <row r="182" spans="4:4" ht="15" x14ac:dyDescent="0.25">
      <c r="D182" s="10"/>
    </row>
    <row r="183" spans="4:4" ht="15" x14ac:dyDescent="0.25">
      <c r="D183" s="10"/>
    </row>
    <row r="184" spans="4:4" ht="15" x14ac:dyDescent="0.25">
      <c r="D184" s="10"/>
    </row>
    <row r="185" spans="4:4" ht="15" x14ac:dyDescent="0.25">
      <c r="D185" s="10"/>
    </row>
    <row r="186" spans="4:4" ht="15" x14ac:dyDescent="0.25">
      <c r="D186" s="10"/>
    </row>
    <row r="187" spans="4:4" ht="15" x14ac:dyDescent="0.25">
      <c r="D187" s="10"/>
    </row>
    <row r="188" spans="4:4" ht="15" x14ac:dyDescent="0.25">
      <c r="D188" s="10"/>
    </row>
    <row r="189" spans="4:4" ht="15" x14ac:dyDescent="0.25">
      <c r="D189" s="10"/>
    </row>
    <row r="190" spans="4:4" ht="15" x14ac:dyDescent="0.25">
      <c r="D190" s="10"/>
    </row>
    <row r="191" spans="4:4" ht="15" x14ac:dyDescent="0.25">
      <c r="D191" s="10"/>
    </row>
    <row r="192" spans="4:4" ht="23.25" customHeight="1" x14ac:dyDescent="0.25">
      <c r="D192" s="10"/>
    </row>
    <row r="193" spans="4:4" ht="23.25" customHeight="1" x14ac:dyDescent="0.25">
      <c r="D193" s="10"/>
    </row>
    <row r="194" spans="4:4" ht="23.25" customHeight="1" x14ac:dyDescent="0.25">
      <c r="D194" s="10"/>
    </row>
    <row r="195" spans="4:4" ht="23.25" customHeight="1" x14ac:dyDescent="0.25">
      <c r="D195" s="10"/>
    </row>
    <row r="196" spans="4:4" ht="23.25" customHeight="1" x14ac:dyDescent="0.25">
      <c r="D196" s="10"/>
    </row>
    <row r="197" spans="4:4" ht="23.25" customHeight="1" x14ac:dyDescent="0.25">
      <c r="D197" s="10"/>
    </row>
    <row r="198" spans="4:4" ht="23.25" customHeight="1" x14ac:dyDescent="0.25">
      <c r="D198" s="10"/>
    </row>
    <row r="199" spans="4:4" ht="23.25" customHeight="1" x14ac:dyDescent="0.25">
      <c r="D199" s="10"/>
    </row>
    <row r="200" spans="4:4" ht="23.25" customHeight="1" x14ac:dyDescent="0.25">
      <c r="D200" s="10"/>
    </row>
    <row r="201" spans="4:4" ht="23.25" customHeight="1" x14ac:dyDescent="0.25">
      <c r="D201" s="10"/>
    </row>
    <row r="202" spans="4:4" ht="23.25" customHeight="1" x14ac:dyDescent="0.25">
      <c r="D202" s="10"/>
    </row>
    <row r="203" spans="4:4" ht="23.25" customHeight="1" x14ac:dyDescent="0.25">
      <c r="D203" s="10"/>
    </row>
    <row r="204" spans="4:4" ht="23.25" customHeight="1" x14ac:dyDescent="0.25">
      <c r="D204" s="10"/>
    </row>
    <row r="205" spans="4:4" ht="23.25" customHeight="1" x14ac:dyDescent="0.25">
      <c r="D205" s="10"/>
    </row>
    <row r="206" spans="4:4" ht="23.25" customHeight="1" x14ac:dyDescent="0.25">
      <c r="D206" s="10"/>
    </row>
    <row r="207" spans="4:4" ht="23.25" customHeight="1" x14ac:dyDescent="0.25">
      <c r="D207" s="10"/>
    </row>
    <row r="208" spans="4:4" ht="23.25" customHeight="1" x14ac:dyDescent="0.25">
      <c r="D208" s="10"/>
    </row>
    <row r="209" spans="4:4" ht="23.25" customHeight="1" x14ac:dyDescent="0.25">
      <c r="D209" s="10"/>
    </row>
    <row r="210" spans="4:4" ht="23.25" customHeight="1" x14ac:dyDescent="0.25">
      <c r="D210" s="10"/>
    </row>
    <row r="211" spans="4:4" ht="23.25" customHeight="1" x14ac:dyDescent="0.25">
      <c r="D211" s="10"/>
    </row>
    <row r="212" spans="4:4" ht="23.25" customHeight="1" x14ac:dyDescent="0.25">
      <c r="D212" s="10"/>
    </row>
    <row r="213" spans="4:4" ht="23.25" customHeight="1" x14ac:dyDescent="0.25">
      <c r="D213" s="10"/>
    </row>
    <row r="214" spans="4:4" ht="23.25" customHeight="1" x14ac:dyDescent="0.25">
      <c r="D214" s="10"/>
    </row>
    <row r="215" spans="4:4" ht="23.25" customHeight="1" x14ac:dyDescent="0.25">
      <c r="D215" s="10"/>
    </row>
    <row r="216" spans="4:4" ht="23.25" customHeight="1" x14ac:dyDescent="0.25">
      <c r="D216" s="10"/>
    </row>
    <row r="217" spans="4:4" ht="23.25" customHeight="1" x14ac:dyDescent="0.25">
      <c r="D217" s="10"/>
    </row>
    <row r="218" spans="4:4" ht="23.25" customHeight="1" x14ac:dyDescent="0.25">
      <c r="D218" s="10"/>
    </row>
    <row r="219" spans="4:4" ht="23.25" customHeight="1" x14ac:dyDescent="0.25">
      <c r="D219" s="10"/>
    </row>
    <row r="220" spans="4:4" ht="23.25" customHeight="1" x14ac:dyDescent="0.25">
      <c r="D220" s="10"/>
    </row>
  </sheetData>
  <sheetProtection algorithmName="SHA-512" hashValue="D0k9qEWDqiIDGaKhq78k0wPJYitacaQIL6c4nFlNSjLOPFhlyVKSwU22UKTICo4/UAFGXZGNpSWDsTQ/7cjs0w==" saltValue="GL5HxpkiwoTznvA9dQFJUA==" spinCount="100000" sheet="1" selectLockedCells="1"/>
  <mergeCells count="63">
    <mergeCell ref="E8:E9"/>
    <mergeCell ref="D76:D86"/>
    <mergeCell ref="G63:G64"/>
    <mergeCell ref="H29:H30"/>
    <mergeCell ref="I29:I30"/>
    <mergeCell ref="H63:H64"/>
    <mergeCell ref="A73:D73"/>
    <mergeCell ref="D65:D70"/>
    <mergeCell ref="A20:C20"/>
    <mergeCell ref="A27:C27"/>
    <mergeCell ref="A61:B61"/>
    <mergeCell ref="E63:E64"/>
    <mergeCell ref="A63:A64"/>
    <mergeCell ref="B63:B64"/>
    <mergeCell ref="D63:D64"/>
    <mergeCell ref="J14:J17"/>
    <mergeCell ref="A29:A30"/>
    <mergeCell ref="B29:B30"/>
    <mergeCell ref="D29:D30"/>
    <mergeCell ref="E29:E30"/>
    <mergeCell ref="H14:H17"/>
    <mergeCell ref="H22:H23"/>
    <mergeCell ref="G29:G30"/>
    <mergeCell ref="G14:G17"/>
    <mergeCell ref="A22:A23"/>
    <mergeCell ref="B22:B23"/>
    <mergeCell ref="D22:D23"/>
    <mergeCell ref="E22:E23"/>
    <mergeCell ref="F22:F23"/>
    <mergeCell ref="E14:E17"/>
    <mergeCell ref="I22:I23"/>
    <mergeCell ref="A10:A13"/>
    <mergeCell ref="J10:J13"/>
    <mergeCell ref="H10:H13"/>
    <mergeCell ref="F5:F6"/>
    <mergeCell ref="F8:F9"/>
    <mergeCell ref="J8:J9"/>
    <mergeCell ref="J5:J6"/>
    <mergeCell ref="F10:F13"/>
    <mergeCell ref="G10:G13"/>
    <mergeCell ref="I10:I13"/>
    <mergeCell ref="B10:B13"/>
    <mergeCell ref="C10:C13"/>
    <mergeCell ref="E10:E13"/>
    <mergeCell ref="A8:A9"/>
    <mergeCell ref="B8:B9"/>
    <mergeCell ref="C8:C9"/>
    <mergeCell ref="A91:E91"/>
    <mergeCell ref="A1:I1"/>
    <mergeCell ref="F14:F17"/>
    <mergeCell ref="B14:B17"/>
    <mergeCell ref="A14:A17"/>
    <mergeCell ref="C14:C17"/>
    <mergeCell ref="I14:I17"/>
    <mergeCell ref="A5:A6"/>
    <mergeCell ref="B5:B6"/>
    <mergeCell ref="D5:D6"/>
    <mergeCell ref="E5:E6"/>
    <mergeCell ref="I8:I9"/>
    <mergeCell ref="H5:H6"/>
    <mergeCell ref="H8:H9"/>
    <mergeCell ref="I5:I6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80" zoomScaleNormal="80" workbookViewId="0">
      <selection activeCell="H20" sqref="H20"/>
    </sheetView>
  </sheetViews>
  <sheetFormatPr defaultRowHeight="15" x14ac:dyDescent="0.25"/>
  <cols>
    <col min="1" max="1" width="21.42578125" customWidth="1"/>
    <col min="2" max="2" width="24.85546875" customWidth="1"/>
    <col min="3" max="3" width="28.42578125" customWidth="1"/>
    <col min="4" max="4" width="29.140625" customWidth="1"/>
    <col min="5" max="5" width="29" customWidth="1"/>
    <col min="6" max="6" width="6" style="26" customWidth="1"/>
    <col min="7" max="7" width="25.5703125" customWidth="1"/>
    <col min="8" max="8" width="27.28515625" customWidth="1"/>
  </cols>
  <sheetData>
    <row r="1" spans="1:9" ht="31.5" x14ac:dyDescent="0.25">
      <c r="A1" s="100" t="s">
        <v>97</v>
      </c>
      <c r="B1" s="101"/>
      <c r="C1" s="101"/>
      <c r="D1" s="101"/>
      <c r="E1" s="102"/>
      <c r="F1" s="102"/>
      <c r="G1" s="102"/>
      <c r="H1" s="102"/>
      <c r="I1" s="102"/>
    </row>
    <row r="2" spans="1:9" ht="15.75" thickBot="1" x14ac:dyDescent="0.3"/>
    <row r="3" spans="1:9" ht="73.5" customHeight="1" thickTop="1" thickBot="1" x14ac:dyDescent="0.3">
      <c r="A3" s="40"/>
      <c r="B3" s="33" t="s">
        <v>107</v>
      </c>
      <c r="C3" s="33" t="s">
        <v>30</v>
      </c>
      <c r="D3" s="34" t="s">
        <v>82</v>
      </c>
      <c r="E3" s="66" t="s">
        <v>108</v>
      </c>
      <c r="F3" s="141" t="s">
        <v>111</v>
      </c>
      <c r="G3" s="142"/>
    </row>
    <row r="4" spans="1:9" ht="33" thickTop="1" thickBot="1" x14ac:dyDescent="0.3">
      <c r="A4" s="52" t="s">
        <v>109</v>
      </c>
      <c r="B4" s="43">
        <f>'LOTTO1 - offerta da compilare-'!E3</f>
        <v>26300</v>
      </c>
      <c r="C4" s="43">
        <f>'LOTTO1 - offerta da compilare-'!E27</f>
        <v>23634</v>
      </c>
      <c r="D4" s="43">
        <f>'LOTTO1 - offerta da compilare-'!F73</f>
        <v>24297.75</v>
      </c>
      <c r="E4" s="49">
        <f>SUM(B4:D4)</f>
        <v>74231.75</v>
      </c>
      <c r="F4" s="143" t="str">
        <f>IF(E5=0,"",-(E5-E4))</f>
        <v/>
      </c>
      <c r="G4" s="144"/>
      <c r="H4" s="64"/>
    </row>
    <row r="5" spans="1:9" ht="30" customHeight="1" thickTop="1" thickBot="1" x14ac:dyDescent="0.3">
      <c r="A5" s="32" t="s">
        <v>87</v>
      </c>
      <c r="B5" s="31">
        <f>'LOTTO1 - offerta da compilare-'!J18</f>
        <v>0</v>
      </c>
      <c r="C5" s="31">
        <f>'LOTTO1 - offerta da compilare-'!I59</f>
        <v>0</v>
      </c>
      <c r="D5" s="31">
        <f>'LOTTO1 - offerta da compilare-'!G87</f>
        <v>0</v>
      </c>
      <c r="E5" s="65">
        <f>SUM(B5:D5)</f>
        <v>0</v>
      </c>
      <c r="F5" s="145">
        <f t="shared" ref="F5" si="0">-(D6-D5)</f>
        <v>0</v>
      </c>
      <c r="G5" s="146"/>
    </row>
    <row r="6" spans="1:9" ht="15.75" thickTop="1" x14ac:dyDescent="0.25">
      <c r="E6" s="40"/>
    </row>
    <row r="7" spans="1:9" ht="15.75" thickBot="1" x14ac:dyDescent="0.3">
      <c r="F7" s="40"/>
      <c r="G7" s="40"/>
      <c r="H7" s="40"/>
      <c r="I7" s="40"/>
    </row>
    <row r="8" spans="1:9" ht="52.5" customHeight="1" thickTop="1" thickBot="1" x14ac:dyDescent="0.3">
      <c r="B8" s="35" t="s">
        <v>98</v>
      </c>
      <c r="C8" s="35" t="s">
        <v>72</v>
      </c>
      <c r="D8" s="36" t="s">
        <v>108</v>
      </c>
      <c r="E8" s="50" t="s">
        <v>111</v>
      </c>
      <c r="F8" s="40"/>
      <c r="G8" s="55" t="s">
        <v>112</v>
      </c>
      <c r="H8" s="53" t="e">
        <f>(E9+F4)/(E4+D9)</f>
        <v>#VALUE!</v>
      </c>
      <c r="I8" s="40"/>
    </row>
    <row r="9" spans="1:9" ht="33" thickTop="1" thickBot="1" x14ac:dyDescent="0.3">
      <c r="A9" s="52" t="s">
        <v>109</v>
      </c>
      <c r="B9" s="43">
        <v>1440</v>
      </c>
      <c r="C9" s="43">
        <v>4420.3</v>
      </c>
      <c r="D9" s="49">
        <f>SUM(A9:C9)</f>
        <v>5860.3</v>
      </c>
      <c r="E9" s="137" t="str">
        <f>IF(D10=0,"",(D10-D9))</f>
        <v/>
      </c>
      <c r="F9" s="10"/>
      <c r="G9" s="40"/>
      <c r="H9" s="40"/>
      <c r="I9" s="40"/>
    </row>
    <row r="10" spans="1:9" ht="33" customHeight="1" thickTop="1" thickBot="1" x14ac:dyDescent="0.3">
      <c r="A10" s="32" t="s">
        <v>87</v>
      </c>
      <c r="B10" s="31">
        <f>'LOTTO1 - offerta da compilare-'!J25</f>
        <v>0</v>
      </c>
      <c r="C10" s="31">
        <f>'LOTTO1 - offerta da compilare-'!I71</f>
        <v>0</v>
      </c>
      <c r="D10" s="65">
        <f>SUM(B10:C10)</f>
        <v>0</v>
      </c>
      <c r="E10" s="138"/>
      <c r="F10" s="40"/>
      <c r="G10" s="139" t="s">
        <v>113</v>
      </c>
      <c r="H10" s="140"/>
      <c r="I10" s="40"/>
    </row>
    <row r="11" spans="1:9" ht="22.5" customHeight="1" thickTop="1" thickBot="1" x14ac:dyDescent="0.3">
      <c r="F11" s="40"/>
      <c r="G11" s="51"/>
      <c r="H11" s="51"/>
      <c r="I11" s="40"/>
    </row>
    <row r="12" spans="1:9" ht="32.25" customHeight="1" thickBot="1" x14ac:dyDescent="0.3">
      <c r="A12" s="135" t="s">
        <v>94</v>
      </c>
      <c r="B12" s="136"/>
      <c r="C12" s="136"/>
      <c r="D12" s="136"/>
      <c r="E12" s="54">
        <f>'LOTTO1 - offerta da compilare-'!F91</f>
        <v>500</v>
      </c>
      <c r="F12" s="40"/>
      <c r="G12" s="51"/>
      <c r="H12" s="51"/>
      <c r="I12" s="40"/>
    </row>
    <row r="13" spans="1:9" ht="15" customHeight="1" x14ac:dyDescent="0.25">
      <c r="F13" s="40"/>
      <c r="I13" s="40"/>
    </row>
    <row r="14" spans="1:9" x14ac:dyDescent="0.25">
      <c r="I14" s="40"/>
    </row>
    <row r="15" spans="1:9" x14ac:dyDescent="0.25">
      <c r="I15" s="40"/>
    </row>
    <row r="17" spans="4:8" ht="15" customHeight="1" x14ac:dyDescent="0.25">
      <c r="D17" s="139" t="s">
        <v>110</v>
      </c>
      <c r="E17" s="139"/>
    </row>
    <row r="18" spans="4:8" x14ac:dyDescent="0.25">
      <c r="D18" s="139"/>
      <c r="E18" s="139"/>
    </row>
    <row r="19" spans="4:8" x14ac:dyDescent="0.25">
      <c r="D19" s="139"/>
      <c r="E19" s="139"/>
    </row>
    <row r="20" spans="4:8" x14ac:dyDescent="0.25">
      <c r="H20" s="10"/>
    </row>
  </sheetData>
  <sheetProtection algorithmName="SHA-512" hashValue="3AtOhqfa+oP2Mse+9ChnK3hpPUq7bNFVq1jT0jxh0IX63ALhdWBFhqQh1NoQ9qn8cAscAhbhBzwqic/UbGT3zg==" saltValue="5HNZUXbsoJh5V5nzfi1UxQ==" spinCount="100000" sheet="1" objects="1" scenarios="1" selectLockedCells="1" selectUnlockedCells="1"/>
  <mergeCells count="7">
    <mergeCell ref="A12:D12"/>
    <mergeCell ref="A1:I1"/>
    <mergeCell ref="E9:E10"/>
    <mergeCell ref="D17:E19"/>
    <mergeCell ref="G10:H10"/>
    <mergeCell ref="F3:G3"/>
    <mergeCell ref="F4:G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LOTTO1 - offerta da compilare-</vt:lpstr>
      <vt:lpstr>RIEPILOGO OFFERTA LOTTO 1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2016-06-09T06:59:49Z</dcterms:created>
  <dcterms:modified xsi:type="dcterms:W3CDTF">2017-10-17T08:11:16Z</dcterms:modified>
</cp:coreProperties>
</file>