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7\SINTEL\RACCOLTA RIFIUTI\Allegati\"/>
    </mc:Choice>
  </mc:AlternateContent>
  <bookViews>
    <workbookView xWindow="0" yWindow="0" windowWidth="20490" windowHeight="7620" tabRatio="522"/>
  </bookViews>
  <sheets>
    <sheet name="LOTTO 2 - offerta da compilare" sheetId="4" r:id="rId1"/>
    <sheet name="RIEPILOGO OFFERTA LOTTO 2" sheetId="5" r:id="rId2"/>
  </sheets>
  <calcPr calcId="162913"/>
</workbook>
</file>

<file path=xl/calcChain.xml><?xml version="1.0" encoding="utf-8"?>
<calcChain xmlns="http://schemas.openxmlformats.org/spreadsheetml/2006/main">
  <c r="I83" i="4" l="1"/>
  <c r="E19" i="4"/>
  <c r="E104" i="4"/>
  <c r="G106" i="4"/>
  <c r="G107" i="4"/>
  <c r="G108" i="4"/>
  <c r="F95" i="4" l="1"/>
  <c r="E107" i="4"/>
  <c r="D86" i="4" l="1"/>
  <c r="E3" i="4"/>
  <c r="I82" i="4"/>
  <c r="G82" i="4"/>
  <c r="E108" i="4" l="1"/>
  <c r="E106" i="4"/>
  <c r="G83" i="4"/>
  <c r="G81" i="4"/>
  <c r="H12" i="4"/>
  <c r="G104" i="4"/>
  <c r="I78" i="4"/>
  <c r="I79" i="4"/>
  <c r="I80" i="4"/>
  <c r="I81" i="4"/>
  <c r="G80" i="4"/>
  <c r="G79" i="4"/>
  <c r="G78" i="4"/>
  <c r="G90" i="4"/>
  <c r="G91" i="4"/>
  <c r="B9" i="5" s="1"/>
  <c r="C9" i="5" s="1"/>
  <c r="E12" i="5"/>
  <c r="G72" i="4"/>
  <c r="G73" i="4"/>
  <c r="G74" i="4"/>
  <c r="G75" i="4"/>
  <c r="G76" i="4"/>
  <c r="G77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50" i="4"/>
  <c r="G38" i="4"/>
  <c r="G41" i="4"/>
  <c r="G44" i="4"/>
  <c r="G47" i="4"/>
  <c r="G35" i="4"/>
  <c r="G31" i="4"/>
  <c r="G32" i="4"/>
  <c r="G33" i="4"/>
  <c r="G34" i="4"/>
  <c r="G30" i="4"/>
  <c r="G29" i="4"/>
  <c r="G25" i="4"/>
  <c r="G26" i="4"/>
  <c r="G27" i="4"/>
  <c r="G28" i="4"/>
  <c r="G24" i="4"/>
  <c r="C4" i="5"/>
  <c r="G99" i="4"/>
  <c r="G100" i="4"/>
  <c r="G101" i="4"/>
  <c r="G102" i="4"/>
  <c r="G103" i="4"/>
  <c r="G105" i="4"/>
  <c r="G109" i="4"/>
  <c r="G98" i="4"/>
  <c r="J14" i="4"/>
  <c r="I91" i="4"/>
  <c r="I90" i="4"/>
  <c r="I92" i="4" s="1"/>
  <c r="B10" i="5" s="1"/>
  <c r="C10" i="5" s="1"/>
  <c r="D9" i="5" s="1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50" i="4"/>
  <c r="I47" i="4"/>
  <c r="I44" i="4"/>
  <c r="I41" i="4"/>
  <c r="I38" i="4"/>
  <c r="I35" i="4"/>
  <c r="I25" i="4"/>
  <c r="I26" i="4"/>
  <c r="I27" i="4"/>
  <c r="I28" i="4"/>
  <c r="I29" i="4"/>
  <c r="I30" i="4"/>
  <c r="I31" i="4"/>
  <c r="I32" i="4"/>
  <c r="I33" i="4"/>
  <c r="I34" i="4"/>
  <c r="I24" i="4"/>
  <c r="J12" i="4"/>
  <c r="J8" i="4"/>
  <c r="E99" i="4"/>
  <c r="E100" i="4"/>
  <c r="E101" i="4"/>
  <c r="E102" i="4"/>
  <c r="E103" i="4"/>
  <c r="E105" i="4"/>
  <c r="E109" i="4"/>
  <c r="E98" i="4"/>
  <c r="H14" i="4"/>
  <c r="H8" i="4"/>
  <c r="B4" i="5"/>
  <c r="J16" i="4" l="1"/>
  <c r="B5" i="5" s="1"/>
  <c r="D5" i="5"/>
  <c r="G110" i="4"/>
  <c r="I84" i="4"/>
  <c r="C5" i="5" s="1"/>
  <c r="D4" i="5"/>
  <c r="E4" i="5" s="1"/>
  <c r="E5" i="5" l="1"/>
  <c r="F4" i="5" s="1"/>
  <c r="G8" i="5" s="1"/>
</calcChain>
</file>

<file path=xl/sharedStrings.xml><?xml version="1.0" encoding="utf-8"?>
<sst xmlns="http://schemas.openxmlformats.org/spreadsheetml/2006/main" count="213" uniqueCount="142">
  <si>
    <t>Codice CER pericoloso</t>
  </si>
  <si>
    <t>Quantità media annua [kg]</t>
  </si>
  <si>
    <t>Base d’asta</t>
  </si>
  <si>
    <t>Siti deposito temporaneo</t>
  </si>
  <si>
    <t>Periodicità</t>
  </si>
  <si>
    <t>n° raccolte annue</t>
  </si>
  <si>
    <t>n° e tipologia contenitori</t>
  </si>
  <si>
    <t>€/kg</t>
  </si>
  <si>
    <t>per questa tipologia di servizio il numero dei contenitori si intende "prima fornitura gratuita"</t>
  </si>
  <si>
    <t>TOTALE</t>
  </si>
  <si>
    <t>Bovisa  - Campus Durando</t>
  </si>
  <si>
    <t>Bovisa - Campus  La Masa</t>
  </si>
  <si>
    <t>TABELLA B:  Servizi a richiesta (rifiuti a pagamento/ritiro gratuito)</t>
  </si>
  <si>
    <t>Tutto l’Ateneo</t>
  </si>
  <si>
    <t>Latte/contenitori</t>
  </si>
  <si>
    <t>Taniche da 10 – 25 litri</t>
  </si>
  <si>
    <t>Contenitori vari</t>
  </si>
  <si>
    <t>Box antiurto dal 60 l</t>
  </si>
  <si>
    <t>Tabella B1: Servizi a richiesta (rifiuti valorizzati)</t>
  </si>
  <si>
    <t>Cesta</t>
  </si>
  <si>
    <t>TABELLA C: Viaggi e contenitori presumibilmente necessari per lo svolgimento del servizio</t>
  </si>
  <si>
    <t>Servizio / contenitore</t>
  </si>
  <si>
    <t>Quantità</t>
  </si>
  <si>
    <t>Base d’asta €</t>
  </si>
  <si>
    <t>Sito Deposito temporaneo</t>
  </si>
  <si>
    <t>Prezzo offerto</t>
  </si>
  <si>
    <t>Prezzo totale</t>
  </si>
  <si>
    <t>LOTTO 2 : MATERIALI PERICOLOSI</t>
  </si>
  <si>
    <t>I prezzi offerti sono comprensivi di costi per la sicurezza, non assoggettati a ribasso, quantificati complessivamente in €:</t>
  </si>
  <si>
    <r>
      <t>TABELLA A:  Servizio periodico (</t>
    </r>
    <r>
      <rPr>
        <b/>
        <sz val="12"/>
        <color rgb="FF000000"/>
        <rFont val="Times New Roman"/>
        <family val="1"/>
      </rPr>
      <t xml:space="preserve">rifiuti a pagamento/ritiro gratuito) - </t>
    </r>
  </si>
  <si>
    <t>TOTALE BASE D'ASTA</t>
  </si>
  <si>
    <t>16.02.13* Monitor</t>
  </si>
  <si>
    <t>Mensile</t>
  </si>
  <si>
    <t>10 ritiri su ciascun sito</t>
  </si>
  <si>
    <t>50 Ceste pallettizzate/roll pack</t>
  </si>
  <si>
    <t>Prezzo a base d'asta</t>
  </si>
  <si>
    <t>18.01.03*  Sanitari orig. Umana</t>
  </si>
  <si>
    <t>12 ritiri su ciascun sito (36 ritiri complessivi)</t>
  </si>
  <si>
    <t>Fornitura iniziale di 60 contenitori da 60 litri (sia cartoni con sacco in PE interno sia box giallo antiurto per infettivi)</t>
  </si>
  <si>
    <t>18.02.02*  Sanitari orig. Animale</t>
  </si>
  <si>
    <t>16.02.11* Frigoriferi e climatizzatori</t>
  </si>
  <si>
    <t>Materiale sfuso</t>
  </si>
  <si>
    <t>19.01.10* Carbone attivo</t>
  </si>
  <si>
    <t>20 bidoncini da 20 litri a perdere</t>
  </si>
  <si>
    <t xml:space="preserve">17.05.03* Terre e rocce </t>
  </si>
  <si>
    <t>19.01.11* Ceneri pesanti</t>
  </si>
  <si>
    <t>13.01.05* Emulsioni</t>
  </si>
  <si>
    <t>20 fusti da 50 litri</t>
  </si>
  <si>
    <t>13.01.13* Altri oli per circuiti idraulici</t>
  </si>
  <si>
    <t>5 fusti a bocca larga da 50 litri</t>
  </si>
  <si>
    <t>15.02.02* Filtri e stracci</t>
  </si>
  <si>
    <t>Fusti 50 litri</t>
  </si>
  <si>
    <t>20.01.21* Neon</t>
  </si>
  <si>
    <t xml:space="preserve">1 Big bags  </t>
  </si>
  <si>
    <t>06.01.06* Altri acidi</t>
  </si>
  <si>
    <t>06.04.05* Acidi cont. Metalli</t>
  </si>
  <si>
    <t>06.02.05* Basi</t>
  </si>
  <si>
    <t>07.01.01*</t>
  </si>
  <si>
    <t>07.07.01*</t>
  </si>
  <si>
    <t>Acque madri e soluzioni di lavaggio con i codici</t>
  </si>
  <si>
    <t>Solv. org.alog. con i codici:</t>
  </si>
  <si>
    <t>07.01.03*</t>
  </si>
  <si>
    <t>07.07.03*</t>
  </si>
  <si>
    <t>Solv. non alog. con i codici</t>
  </si>
  <si>
    <t>07.01.04*</t>
  </si>
  <si>
    <t>07.07.04*</t>
  </si>
  <si>
    <t>Fondi di reazione alogenati con i codici:</t>
  </si>
  <si>
    <t>07.01.07*</t>
  </si>
  <si>
    <t>07.07.07*</t>
  </si>
  <si>
    <t>Residui di filtrazione alogenati con i codici:</t>
  </si>
  <si>
    <t>07.01.09*</t>
  </si>
  <si>
    <t>07.07.09*</t>
  </si>
  <si>
    <t>09.01.01* Soluz. Sviluppo</t>
  </si>
  <si>
    <t>09.01.04* Soluz. fissaggio</t>
  </si>
  <si>
    <t>16.05.06* Reag.scarto</t>
  </si>
  <si>
    <t>15.01.10* Imb. contam</t>
  </si>
  <si>
    <t>Materiale sfuso o in sacchi</t>
  </si>
  <si>
    <t>Roll pack/ceste</t>
  </si>
  <si>
    <t>06.01.03* Ac. Fluoridrico</t>
  </si>
  <si>
    <t>Contenitore vari</t>
  </si>
  <si>
    <t>06.03.11* Cianuri</t>
  </si>
  <si>
    <t>06.04.03* Arsenico</t>
  </si>
  <si>
    <t>07.01.01* Acque madri</t>
  </si>
  <si>
    <t>12.01.16* Abrasivo pericoloso</t>
  </si>
  <si>
    <t>13.02.08* Altri oli per motori, ingran</t>
  </si>
  <si>
    <t>13.03.10* Altri oli isolanti</t>
  </si>
  <si>
    <t>16.05.08* Sostanze chim scarto</t>
  </si>
  <si>
    <t xml:space="preserve">17.02.04* Materiali contaminati </t>
  </si>
  <si>
    <t>06.04.04* mercurio</t>
  </si>
  <si>
    <t>13.01.10* Oli non clorurati</t>
  </si>
  <si>
    <t>07.03.10* Residui filtrazione</t>
  </si>
  <si>
    <t>06.03.13* Sali con metalli</t>
  </si>
  <si>
    <t>06.01.04* Acido fosforico</t>
  </si>
  <si>
    <t>06.02.03* Idrossido ammonio</t>
  </si>
  <si>
    <t>080409* Adesivi cont. Solventi pericolosi</t>
  </si>
  <si>
    <t>080121* Residui vernici</t>
  </si>
  <si>
    <t>07.02.08* Altri fondi e residui di reazione</t>
  </si>
  <si>
    <t>15.01.11* imballaggi metallici contenenti matrici solide porose pericolose (es. amianto) compresi i contenitori a pressione vuoti</t>
  </si>
  <si>
    <t>160305* rifiuti organici, contenenti sostnze pericolose</t>
  </si>
  <si>
    <t xml:space="preserve">160504* gas in contenitori a pressione </t>
  </si>
  <si>
    <t>Codice</t>
  </si>
  <si>
    <t>Valorizzazione euro/kg</t>
  </si>
  <si>
    <t>Sito dep. temporaneo</t>
  </si>
  <si>
    <t>n° raccolte/ anno</t>
  </si>
  <si>
    <r>
      <t xml:space="preserve">Prezzo offerto </t>
    </r>
    <r>
      <rPr>
        <b/>
        <sz val="12"/>
        <color rgb="FFFF0000"/>
        <rFont val="Times New Roman"/>
        <family val="1"/>
      </rPr>
      <t>(prezzo soggetto a rialzo)</t>
    </r>
  </si>
  <si>
    <t>16.02.13* App. fuori uso:  pc portatili</t>
  </si>
  <si>
    <t>16.06.01*  Batterie al Pb</t>
  </si>
  <si>
    <r>
      <t xml:space="preserve">Prezzo offerto </t>
    </r>
    <r>
      <rPr>
        <b/>
        <sz val="12"/>
        <color rgb="FFFF0000"/>
        <rFont val="Times New Roman"/>
        <family val="1"/>
      </rPr>
      <t>(prezzo soggetto a ribasso)</t>
    </r>
  </si>
  <si>
    <t>Trasporto (costo a viaggio) trasp rifiuti pericolosi ma NON in ADR</t>
  </si>
  <si>
    <t>Tanica a perdere da 25 l per solventi, acque madri, acidi, basi, soluzioni di sviluppo e fissaggio</t>
  </si>
  <si>
    <t>Tanica a perdere da 10 l per solventi, acque madri, acidi, basi, soluzioni di sviluppo e fissaggio</t>
  </si>
  <si>
    <t>Bidoncino a perdere bocca larga da 10 o 20 l per terre contaminate o ceneri pesanti</t>
  </si>
  <si>
    <t>Box plastico con tappo e materiale di riempimento assorbente e antiurto da 60 litri per reagenti obsoleti a perdere (ad es: vermiculite)</t>
  </si>
  <si>
    <t>Cartoni per infettivi/sanitari LT 60</t>
  </si>
  <si>
    <t>Facchinaggio (costo a ora)</t>
  </si>
  <si>
    <t>7 ritiri
 (3 per emulsioni e 4 per oli)</t>
  </si>
  <si>
    <t>170204* vetro, plastica e legno contenenti sostanze pericolose o da esse contaminati</t>
  </si>
  <si>
    <t>04.02.99* Rifiuti da mat. Composti</t>
  </si>
  <si>
    <t>TABELLA A:  Servizio periodico (rifiuti a pagamento/ritiro gratuito)</t>
  </si>
  <si>
    <t xml:space="preserve">VALORE COMPLESSIVO </t>
  </si>
  <si>
    <t>Differenza tra base d'asta e valore offerto</t>
  </si>
  <si>
    <t>Prezzi base d'asta</t>
  </si>
  <si>
    <t>% SCONTO OFFERTO (RIFIUTI NON VALORIZZATI E VALORIZZATI)</t>
  </si>
  <si>
    <t>VALORE % DA CARICARE SULLA PIATTAFORMA SINTEL COME INDICATO ALL'ART 4.3 DELLA LETTERA DI INVITO</t>
  </si>
  <si>
    <t>VALORE in € DA CARICARE SULLA PIATTAFORMA SINTEL COME INDICATO ALL'ART 4.3.2 DELLA LETTERA DI INVITO</t>
  </si>
  <si>
    <t>070710* Altri residui di filtrazione e assorbenti esausti</t>
  </si>
  <si>
    <t>060204* Idrossido di sodio e di potassio</t>
  </si>
  <si>
    <t>110106* Acidi non specificati altrimenti</t>
  </si>
  <si>
    <t>Città studi Lab. Chimica Mancinelli 
Città Studi Dip. Chimica Leonardo
 Città Studi Dipartimento DEIB – Campus Bassini</t>
  </si>
  <si>
    <t>Poli Territoriali (Lecco, Como, Piacenza,Cremona)</t>
  </si>
  <si>
    <t xml:space="preserve"> 170603* Altri materiali isolanti contenenti o costituiti da sostanze pericolose </t>
  </si>
  <si>
    <t>impacchettati/big bag</t>
  </si>
  <si>
    <t>060704* soluzioni e acidi, ad esempio acido di contatto</t>
  </si>
  <si>
    <t>Cesta/Roll pack</t>
  </si>
  <si>
    <t>Ceste pallettizzate 1mc per materiali  pericolosi</t>
  </si>
  <si>
    <t xml:space="preserve">Città Studi  </t>
  </si>
  <si>
    <t>Trasporto in ADR (costo a viaggio)</t>
  </si>
  <si>
    <t>Cartoni neutri da LT 60</t>
  </si>
  <si>
    <t>Fusti da 220 LT</t>
  </si>
  <si>
    <t xml:space="preserve">160114* liquidi antigelo contenenti sostanze pericolose </t>
  </si>
  <si>
    <t>Big Bag bianco da 1 mc</t>
  </si>
  <si>
    <t>I prezzi offerti sono comprensivi di costi per la sicurezza, non assoggettati a ribasso, quantificati complessivamente in una cifra non inferiore a €: (Sarà possibilie indicare importi superiori)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</si>
</sst>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164" formatCode="_-* #,##0.00\ _€_-;\-* #,##0.00\ _€_-;_-* &quot;-&quot;??\ _€_-;_-@_-"/>
    <numFmt numFmtId="165" formatCode="&quot;€&quot;\ #,##0.00"/>
    <numFmt numFmtId="166" formatCode="0.00000%"/>
  </numFmts>
  <fonts count="3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u/>
      <sz val="12"/>
      <name val="Times New Roman"/>
      <family val="1"/>
    </font>
    <font>
      <b/>
      <sz val="12"/>
      <color rgb="FFFF0000"/>
      <name val="Times New Roman"/>
      <family val="1"/>
    </font>
    <font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Times New Roman"/>
      <family val="1"/>
    </font>
    <font>
      <b/>
      <sz val="10"/>
      <color rgb="FF000000"/>
      <name val="Times New Roman"/>
      <family val="1"/>
    </font>
    <font>
      <b/>
      <sz val="24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20"/>
      <color rgb="FFFF0000"/>
      <name val="Times New Roman"/>
      <family val="1"/>
    </font>
    <font>
      <sz val="10"/>
      <name val="Times New Roman"/>
      <family val="1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1" fillId="0" borderId="0"/>
    <xf numFmtId="44" fontId="7" fillId="0" borderId="0" applyFont="0" applyFill="0" applyBorder="0" applyAlignment="0" applyProtection="0"/>
  </cellStyleXfs>
  <cellXfs count="152">
    <xf numFmtId="0" fontId="0" fillId="0" borderId="0" xfId="0"/>
    <xf numFmtId="165" fontId="8" fillId="0" borderId="1" xfId="0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164" fontId="4" fillId="2" borderId="1" xfId="2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165" fontId="16" fillId="5" borderId="0" xfId="0" applyNumberFormat="1" applyFont="1" applyFill="1" applyAlignment="1">
      <alignment horizontal="center" vertical="center"/>
    </xf>
    <xf numFmtId="0" fontId="16" fillId="10" borderId="0" xfId="0" applyFont="1" applyFill="1" applyAlignment="1">
      <alignment horizontal="center" vertical="center"/>
    </xf>
    <xf numFmtId="165" fontId="16" fillId="10" borderId="0" xfId="0" applyNumberFormat="1" applyFont="1" applyFill="1" applyAlignment="1">
      <alignment horizontal="center" vertical="center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>
      <alignment horizontal="center" vertical="center" wrapText="1"/>
    </xf>
    <xf numFmtId="165" fontId="3" fillId="0" borderId="1" xfId="6" applyNumberFormat="1" applyFont="1" applyBorder="1" applyAlignment="1">
      <alignment horizontal="center" vertical="center" wrapText="1"/>
    </xf>
    <xf numFmtId="2" fontId="3" fillId="0" borderId="1" xfId="6" applyNumberFormat="1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165" fontId="3" fillId="4" borderId="1" xfId="6" applyNumberFormat="1" applyFont="1" applyFill="1" applyBorder="1" applyAlignment="1">
      <alignment horizontal="center" vertical="center" wrapText="1"/>
    </xf>
    <xf numFmtId="3" fontId="3" fillId="0" borderId="1" xfId="6" applyNumberFormat="1" applyFont="1" applyFill="1" applyBorder="1" applyAlignment="1">
      <alignment horizontal="center" vertical="center" wrapText="1"/>
    </xf>
    <xf numFmtId="165" fontId="16" fillId="8" borderId="0" xfId="0" applyNumberFormat="1" applyFont="1" applyFill="1" applyAlignment="1">
      <alignment horizontal="center" vertical="center"/>
    </xf>
    <xf numFmtId="0" fontId="16" fillId="8" borderId="0" xfId="0" applyFont="1" applyFill="1" applyAlignment="1">
      <alignment horizontal="center" vertical="center"/>
    </xf>
    <xf numFmtId="0" fontId="3" fillId="0" borderId="1" xfId="6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/>
    </xf>
    <xf numFmtId="165" fontId="3" fillId="0" borderId="1" xfId="6" applyNumberFormat="1" applyFont="1" applyBorder="1" applyAlignment="1">
      <alignment horizontal="center" vertical="center" wrapText="1"/>
    </xf>
    <xf numFmtId="0" fontId="3" fillId="0" borderId="1" xfId="6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left" vertical="center" wrapText="1"/>
    </xf>
    <xf numFmtId="0" fontId="18" fillId="12" borderId="1" xfId="0" applyFont="1" applyFill="1" applyBorder="1" applyAlignment="1">
      <alignment horizontal="center" vertical="center" wrapText="1"/>
    </xf>
    <xf numFmtId="0" fontId="18" fillId="13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165" fontId="3" fillId="0" borderId="1" xfId="6" applyNumberFormat="1" applyFont="1" applyFill="1" applyBorder="1" applyAlignment="1">
      <alignment horizontal="center" vertical="center" wrapText="1"/>
    </xf>
    <xf numFmtId="165" fontId="3" fillId="0" borderId="2" xfId="6" applyNumberFormat="1" applyFont="1" applyBorder="1" applyAlignment="1">
      <alignment horizontal="center" vertical="center" wrapText="1"/>
    </xf>
    <xf numFmtId="0" fontId="0" fillId="0" borderId="0" xfId="0"/>
    <xf numFmtId="165" fontId="0" fillId="0" borderId="0" xfId="0" applyNumberFormat="1"/>
    <xf numFmtId="165" fontId="0" fillId="3" borderId="5" xfId="0" applyNumberForma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17" fillId="5" borderId="5" xfId="6" applyFont="1" applyFill="1" applyBorder="1" applyAlignment="1">
      <alignment horizontal="center" vertical="center" wrapText="1"/>
    </xf>
    <xf numFmtId="0" fontId="17" fillId="9" borderId="5" xfId="6" applyFont="1" applyFill="1" applyBorder="1" applyAlignment="1">
      <alignment horizontal="center" vertical="center" wrapText="1"/>
    </xf>
    <xf numFmtId="0" fontId="17" fillId="6" borderId="5" xfId="6" applyFont="1" applyFill="1" applyBorder="1" applyAlignment="1">
      <alignment horizontal="center" vertical="center" wrapText="1"/>
    </xf>
    <xf numFmtId="0" fontId="13" fillId="11" borderId="5" xfId="6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/>
    </xf>
    <xf numFmtId="165" fontId="19" fillId="7" borderId="10" xfId="0" applyNumberFormat="1" applyFont="1" applyFill="1" applyBorder="1" applyAlignment="1">
      <alignment horizontal="center" vertical="center"/>
    </xf>
    <xf numFmtId="0" fontId="13" fillId="11" borderId="11" xfId="6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166" fontId="23" fillId="14" borderId="9" xfId="0" applyNumberFormat="1" applyFont="1" applyFill="1" applyBorder="1" applyAlignment="1">
      <alignment horizontal="center" vertical="center"/>
    </xf>
    <xf numFmtId="165" fontId="24" fillId="14" borderId="8" xfId="0" applyNumberFormat="1" applyFont="1" applyFill="1" applyBorder="1" applyAlignment="1" applyProtection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166" fontId="0" fillId="0" borderId="0" xfId="0" applyNumberFormat="1"/>
    <xf numFmtId="165" fontId="20" fillId="3" borderId="10" xfId="0" applyNumberFormat="1" applyFont="1" applyFill="1" applyBorder="1" applyAlignment="1">
      <alignment horizontal="center" vertical="center"/>
    </xf>
    <xf numFmtId="0" fontId="13" fillId="11" borderId="10" xfId="6" applyFont="1" applyFill="1" applyBorder="1" applyAlignment="1">
      <alignment horizontal="center" vertical="center" wrapText="1"/>
    </xf>
    <xf numFmtId="0" fontId="22" fillId="7" borderId="6" xfId="0" applyFont="1" applyFill="1" applyBorder="1" applyAlignment="1">
      <alignment horizontal="center"/>
    </xf>
    <xf numFmtId="165" fontId="22" fillId="7" borderId="8" xfId="0" applyNumberFormat="1" applyFont="1" applyFill="1" applyBorder="1" applyAlignment="1">
      <alignment horizontal="center"/>
    </xf>
    <xf numFmtId="165" fontId="3" fillId="4" borderId="2" xfId="6" applyNumberFormat="1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/>
    </xf>
    <xf numFmtId="165" fontId="11" fillId="7" borderId="8" xfId="0" applyNumberFormat="1" applyFont="1" applyFill="1" applyBorder="1" applyAlignment="1">
      <alignment horizontal="center"/>
    </xf>
    <xf numFmtId="0" fontId="3" fillId="0" borderId="1" xfId="6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>
      <alignment horizontal="center" vertical="center" wrapText="1"/>
    </xf>
    <xf numFmtId="165" fontId="3" fillId="0" borderId="1" xfId="6" applyNumberFormat="1" applyFont="1" applyBorder="1" applyAlignment="1">
      <alignment horizontal="center" vertical="center" wrapText="1"/>
    </xf>
    <xf numFmtId="0" fontId="3" fillId="0" borderId="1" xfId="6" applyFont="1" applyFill="1" applyBorder="1" applyAlignment="1">
      <alignment horizontal="left" vertical="center" wrapText="1"/>
    </xf>
    <xf numFmtId="165" fontId="3" fillId="0" borderId="2" xfId="6" applyNumberFormat="1" applyFont="1" applyFill="1" applyBorder="1" applyAlignment="1">
      <alignment horizontal="center" vertical="center" wrapText="1"/>
    </xf>
    <xf numFmtId="165" fontId="3" fillId="0" borderId="2" xfId="6" applyNumberFormat="1" applyFont="1" applyBorder="1" applyAlignment="1">
      <alignment horizontal="center" vertical="center" wrapText="1"/>
    </xf>
    <xf numFmtId="165" fontId="10" fillId="3" borderId="9" xfId="0" applyNumberFormat="1" applyFont="1" applyFill="1" applyBorder="1" applyAlignment="1" applyProtection="1">
      <alignment horizontal="center" vertical="center"/>
      <protection locked="0"/>
    </xf>
    <xf numFmtId="2" fontId="3" fillId="3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6" applyFont="1" applyFill="1" applyBorder="1" applyAlignment="1">
      <alignment horizontal="left" vertical="center" wrapText="1"/>
    </xf>
    <xf numFmtId="0" fontId="3" fillId="0" borderId="2" xfId="6" applyFont="1" applyFill="1" applyBorder="1" applyAlignment="1">
      <alignment horizontal="left" vertical="center" wrapText="1"/>
    </xf>
    <xf numFmtId="3" fontId="3" fillId="0" borderId="2" xfId="6" applyNumberFormat="1" applyFont="1" applyFill="1" applyBorder="1" applyAlignment="1">
      <alignment horizontal="center" vertical="center" wrapText="1"/>
    </xf>
    <xf numFmtId="2" fontId="3" fillId="0" borderId="2" xfId="6" applyNumberFormat="1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2" fontId="3" fillId="3" borderId="2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165" fontId="12" fillId="7" borderId="18" xfId="0" applyNumberFormat="1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left" vertical="center" wrapText="1"/>
    </xf>
    <xf numFmtId="0" fontId="27" fillId="0" borderId="1" xfId="6" applyFont="1" applyFill="1" applyBorder="1" applyAlignment="1">
      <alignment horizontal="left" vertical="center" wrapText="1"/>
    </xf>
    <xf numFmtId="0" fontId="27" fillId="0" borderId="1" xfId="6" applyFont="1" applyFill="1" applyBorder="1" applyAlignment="1">
      <alignment horizontal="center" vertical="center" wrapText="1"/>
    </xf>
    <xf numFmtId="165" fontId="27" fillId="0" borderId="2" xfId="6" applyNumberFormat="1" applyFont="1" applyFill="1" applyBorder="1" applyAlignment="1">
      <alignment horizontal="center" vertical="center" wrapText="1"/>
    </xf>
    <xf numFmtId="165" fontId="27" fillId="0" borderId="2" xfId="6" applyNumberFormat="1" applyFont="1" applyBorder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/>
    </xf>
    <xf numFmtId="165" fontId="28" fillId="0" borderId="1" xfId="0" applyNumberFormat="1" applyFont="1" applyFill="1" applyBorder="1" applyAlignment="1">
      <alignment horizontal="center" vertical="center"/>
    </xf>
    <xf numFmtId="165" fontId="28" fillId="0" borderId="1" xfId="0" applyNumberFormat="1" applyFont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left" vertical="center" wrapText="1"/>
    </xf>
    <xf numFmtId="165" fontId="3" fillId="0" borderId="1" xfId="6" applyNumberFormat="1" applyFont="1" applyFill="1" applyBorder="1" applyAlignment="1">
      <alignment horizontal="center" vertical="center" wrapText="1"/>
    </xf>
    <xf numFmtId="165" fontId="3" fillId="0" borderId="1" xfId="6" applyNumberFormat="1" applyFont="1" applyBorder="1" applyAlignment="1">
      <alignment horizontal="center" vertical="center" wrapText="1"/>
    </xf>
    <xf numFmtId="0" fontId="3" fillId="3" borderId="1" xfId="6" applyFont="1" applyFill="1" applyBorder="1" applyAlignment="1" applyProtection="1">
      <alignment horizontal="center" vertical="center" wrapText="1"/>
      <protection locked="0"/>
    </xf>
    <xf numFmtId="165" fontId="3" fillId="0" borderId="2" xfId="6" applyNumberFormat="1" applyFont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5" fontId="8" fillId="3" borderId="1" xfId="0" applyNumberFormat="1" applyFont="1" applyFill="1" applyBorder="1" applyAlignment="1" applyProtection="1">
      <alignment horizontal="center" vertical="center"/>
      <protection locked="0"/>
    </xf>
    <xf numFmtId="0" fontId="27" fillId="3" borderId="1" xfId="6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 applyProtection="1">
      <alignment horizontal="center" vertical="center"/>
      <protection locked="0"/>
    </xf>
    <xf numFmtId="165" fontId="28" fillId="3" borderId="1" xfId="0" applyNumberFormat="1" applyFont="1" applyFill="1" applyBorder="1" applyAlignment="1" applyProtection="1">
      <alignment horizontal="center" vertical="center"/>
      <protection locked="0"/>
    </xf>
    <xf numFmtId="165" fontId="8" fillId="3" borderId="14" xfId="0" applyNumberFormat="1" applyFont="1" applyFill="1" applyBorder="1" applyAlignment="1" applyProtection="1">
      <alignment horizontal="center" vertical="center"/>
      <protection locked="0"/>
    </xf>
    <xf numFmtId="0" fontId="3" fillId="0" borderId="2" xfId="6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8" borderId="0" xfId="1" applyFont="1" applyFill="1" applyAlignment="1">
      <alignment horizontal="justify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18" fillId="1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10" borderId="0" xfId="1" applyFont="1" applyFill="1" applyAlignment="1">
      <alignment horizontal="justify" vertical="center"/>
    </xf>
    <xf numFmtId="0" fontId="3" fillId="0" borderId="1" xfId="6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3" fillId="0" borderId="1" xfId="6" applyNumberFormat="1" applyFont="1" applyFill="1" applyBorder="1" applyAlignment="1">
      <alignment horizontal="center" vertical="center" wrapText="1"/>
    </xf>
    <xf numFmtId="165" fontId="3" fillId="0" borderId="1" xfId="6" applyNumberFormat="1" applyFont="1" applyBorder="1" applyAlignment="1">
      <alignment horizontal="center" vertical="center" wrapText="1"/>
    </xf>
    <xf numFmtId="0" fontId="3" fillId="3" borderId="1" xfId="6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3" xfId="0" applyBorder="1" applyAlignment="1"/>
    <xf numFmtId="0" fontId="4" fillId="2" borderId="1" xfId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3" fontId="1" fillId="0" borderId="1" xfId="6" applyNumberFormat="1" applyFill="1" applyBorder="1" applyAlignment="1">
      <alignment horizontal="center" vertical="center" wrapText="1"/>
    </xf>
    <xf numFmtId="0" fontId="5" fillId="5" borderId="0" xfId="1" applyFont="1" applyFill="1" applyAlignment="1">
      <alignment horizontal="justify" vertical="center"/>
    </xf>
    <xf numFmtId="165" fontId="3" fillId="0" borderId="2" xfId="6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protection locked="0"/>
    </xf>
    <xf numFmtId="165" fontId="3" fillId="0" borderId="2" xfId="6" applyNumberFormat="1" applyFont="1" applyBorder="1" applyAlignment="1">
      <alignment horizontal="center" vertical="center" wrapText="1"/>
    </xf>
    <xf numFmtId="165" fontId="0" fillId="0" borderId="1" xfId="0" applyNumberFormat="1" applyBorder="1" applyAlignment="1"/>
    <xf numFmtId="165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Fill="1" applyBorder="1" applyAlignment="1"/>
    <xf numFmtId="3" fontId="0" fillId="0" borderId="1" xfId="0" applyNumberFormat="1" applyFill="1" applyBorder="1" applyAlignment="1"/>
    <xf numFmtId="0" fontId="0" fillId="0" borderId="1" xfId="0" applyFill="1" applyBorder="1" applyAlignment="1">
      <alignment horizontal="left"/>
    </xf>
    <xf numFmtId="0" fontId="25" fillId="0" borderId="6" xfId="6" applyFont="1" applyBorder="1" applyAlignment="1" applyProtection="1">
      <alignment vertical="center"/>
    </xf>
    <xf numFmtId="0" fontId="25" fillId="0" borderId="7" xfId="0" applyFont="1" applyBorder="1" applyAlignment="1">
      <alignment vertical="center"/>
    </xf>
    <xf numFmtId="165" fontId="26" fillId="3" borderId="12" xfId="6" applyNumberFormat="1" applyFont="1" applyFill="1" applyBorder="1" applyAlignment="1">
      <alignment horizontal="center" vertical="center" wrapText="1"/>
    </xf>
    <xf numFmtId="165" fontId="26" fillId="3" borderId="13" xfId="6" applyNumberFormat="1" applyFont="1" applyFill="1" applyBorder="1" applyAlignment="1">
      <alignment horizontal="center" vertical="center" wrapText="1"/>
    </xf>
    <xf numFmtId="0" fontId="21" fillId="14" borderId="0" xfId="0" applyFont="1" applyFill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0" fontId="13" fillId="11" borderId="6" xfId="6" applyFont="1" applyFill="1" applyBorder="1" applyAlignment="1">
      <alignment horizontal="center" vertical="center" wrapText="1"/>
    </xf>
    <xf numFmtId="0" fontId="0" fillId="0" borderId="8" xfId="0" applyBorder="1" applyAlignment="1"/>
    <xf numFmtId="165" fontId="26" fillId="3" borderId="15" xfId="6" applyNumberFormat="1" applyFont="1" applyFill="1" applyBorder="1" applyAlignment="1">
      <alignment horizontal="center" vertical="center" wrapText="1"/>
    </xf>
    <xf numFmtId="0" fontId="0" fillId="0" borderId="16" xfId="0" applyBorder="1" applyAlignment="1"/>
    <xf numFmtId="165" fontId="26" fillId="3" borderId="17" xfId="6" applyNumberFormat="1" applyFont="1" applyFill="1" applyBorder="1" applyAlignment="1">
      <alignment horizontal="center" vertical="center" wrapText="1"/>
    </xf>
    <xf numFmtId="0" fontId="0" fillId="0" borderId="18" xfId="0" applyBorder="1" applyAlignment="1"/>
    <xf numFmtId="0" fontId="29" fillId="0" borderId="6" xfId="6" applyFont="1" applyBorder="1" applyAlignment="1" applyProtection="1">
      <alignment wrapText="1"/>
    </xf>
    <xf numFmtId="0" fontId="29" fillId="0" borderId="7" xfId="6" applyFont="1" applyBorder="1" applyAlignment="1" applyProtection="1">
      <alignment wrapText="1"/>
    </xf>
    <xf numFmtId="0" fontId="29" fillId="0" borderId="8" xfId="6" applyFont="1" applyBorder="1" applyAlignment="1" applyProtection="1">
      <alignment wrapText="1"/>
    </xf>
  </cellXfs>
  <cellStyles count="8">
    <cellStyle name="Euro" xfId="5"/>
    <cellStyle name="Euro 2" xfId="7"/>
    <cellStyle name="Migliaia 2" xfId="2"/>
    <cellStyle name="Normale" xfId="0" builtinId="0"/>
    <cellStyle name="Normale 2" xfId="4"/>
    <cellStyle name="Normale 2 2" xfId="6"/>
    <cellStyle name="Normale 3" xfId="1"/>
    <cellStyle name="Percentual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698500</xdr:colOff>
      <xdr:row>12</xdr:row>
      <xdr:rowOff>74084</xdr:rowOff>
    </xdr:from>
    <xdr:to>
      <xdr:col>4</xdr:col>
      <xdr:colOff>1317625</xdr:colOff>
      <xdr:row>15</xdr:row>
      <xdr:rowOff>64559</xdr:rowOff>
    </xdr:to>
    <xdr:sp macro="" textlink="">
      <xdr:nvSpPr>
        <xdr:cNvPr id="2" name="Freccia in su 1"/>
        <xdr:cNvSpPr/>
      </xdr:nvSpPr>
      <xdr:spPr>
        <a:xfrm>
          <a:off x="8921750" y="5969001"/>
          <a:ext cx="619125" cy="561975"/>
        </a:xfrm>
        <a:prstGeom prst="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6</xdr:col>
      <xdr:colOff>829733</xdr:colOff>
      <xdr:row>8</xdr:row>
      <xdr:rowOff>25400</xdr:rowOff>
    </xdr:from>
    <xdr:to>
      <xdr:col>6</xdr:col>
      <xdr:colOff>1481666</xdr:colOff>
      <xdr:row>8</xdr:row>
      <xdr:rowOff>406399</xdr:rowOff>
    </xdr:to>
    <xdr:sp macro="" textlink="">
      <xdr:nvSpPr>
        <xdr:cNvPr id="3" name="Freccia in su 2"/>
        <xdr:cNvSpPr/>
      </xdr:nvSpPr>
      <xdr:spPr>
        <a:xfrm>
          <a:off x="12968816" y="3570817"/>
          <a:ext cx="651933" cy="380999"/>
        </a:xfrm>
        <a:prstGeom prst="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3"/>
  <sheetViews>
    <sheetView tabSelected="1" zoomScale="80" zoomScaleNormal="80" workbookViewId="0">
      <selection activeCell="I8" sqref="I8:I11"/>
    </sheetView>
  </sheetViews>
  <sheetFormatPr defaultColWidth="23.5703125" defaultRowHeight="15" x14ac:dyDescent="0.25"/>
  <cols>
    <col min="1" max="1" width="27.28515625" customWidth="1"/>
    <col min="4" max="4" width="27.42578125" customWidth="1"/>
    <col min="5" max="5" width="47.140625" customWidth="1"/>
    <col min="9" max="9" width="23.5703125" style="10"/>
  </cols>
  <sheetData>
    <row r="1" spans="1:10" s="33" customFormat="1" ht="31.5" x14ac:dyDescent="0.25">
      <c r="A1" s="107" t="s">
        <v>27</v>
      </c>
      <c r="B1" s="108"/>
      <c r="C1" s="108"/>
      <c r="D1" s="108"/>
      <c r="E1" s="109"/>
      <c r="F1" s="109"/>
      <c r="G1" s="109"/>
      <c r="H1" s="109"/>
      <c r="I1" s="109"/>
    </row>
    <row r="3" spans="1:10" ht="24.75" customHeight="1" x14ac:dyDescent="0.25">
      <c r="A3" s="127" t="s">
        <v>29</v>
      </c>
      <c r="B3" s="109"/>
      <c r="C3" s="109"/>
      <c r="D3" s="6" t="s">
        <v>30</v>
      </c>
      <c r="E3" s="7">
        <f>SUM(H8:H15)</f>
        <v>4420</v>
      </c>
    </row>
    <row r="6" spans="1:10" ht="15.75" customHeight="1" x14ac:dyDescent="0.25">
      <c r="A6" s="123" t="s">
        <v>0</v>
      </c>
      <c r="B6" s="123" t="s">
        <v>1</v>
      </c>
      <c r="C6" s="26" t="s">
        <v>2</v>
      </c>
      <c r="D6" s="123" t="s">
        <v>3</v>
      </c>
      <c r="E6" s="123" t="s">
        <v>4</v>
      </c>
      <c r="F6" s="123" t="s">
        <v>5</v>
      </c>
      <c r="G6" s="26" t="s">
        <v>6</v>
      </c>
      <c r="H6" s="123" t="s">
        <v>35</v>
      </c>
      <c r="I6" s="110" t="s">
        <v>107</v>
      </c>
      <c r="J6" s="3"/>
    </row>
    <row r="7" spans="1:10" ht="42" x14ac:dyDescent="0.25">
      <c r="A7" s="123"/>
      <c r="B7" s="123"/>
      <c r="C7" s="26" t="s">
        <v>7</v>
      </c>
      <c r="D7" s="123"/>
      <c r="E7" s="123"/>
      <c r="F7" s="123"/>
      <c r="G7" s="2" t="s">
        <v>8</v>
      </c>
      <c r="H7" s="123"/>
      <c r="I7" s="111"/>
      <c r="J7" s="3" t="s">
        <v>9</v>
      </c>
    </row>
    <row r="8" spans="1:10" x14ac:dyDescent="0.25">
      <c r="A8" s="124" t="s">
        <v>31</v>
      </c>
      <c r="B8" s="115">
        <v>10000</v>
      </c>
      <c r="C8" s="113">
        <v>0</v>
      </c>
      <c r="D8" s="11" t="s">
        <v>135</v>
      </c>
      <c r="E8" s="113" t="s">
        <v>32</v>
      </c>
      <c r="F8" s="113" t="s">
        <v>33</v>
      </c>
      <c r="G8" s="113" t="s">
        <v>34</v>
      </c>
      <c r="H8" s="118">
        <f>B8*C8</f>
        <v>0</v>
      </c>
      <c r="I8" s="117"/>
      <c r="J8" s="130">
        <f>I8*B8</f>
        <v>0</v>
      </c>
    </row>
    <row r="9" spans="1:10" x14ac:dyDescent="0.25">
      <c r="A9" s="124"/>
      <c r="B9" s="115"/>
      <c r="C9" s="113"/>
      <c r="D9" s="5" t="s">
        <v>10</v>
      </c>
      <c r="E9" s="113"/>
      <c r="F9" s="113"/>
      <c r="G9" s="113"/>
      <c r="H9" s="131"/>
      <c r="I9" s="117"/>
      <c r="J9" s="104"/>
    </row>
    <row r="10" spans="1:10" x14ac:dyDescent="0.25">
      <c r="A10" s="124"/>
      <c r="B10" s="115"/>
      <c r="C10" s="113"/>
      <c r="D10" s="5" t="s">
        <v>11</v>
      </c>
      <c r="E10" s="113"/>
      <c r="F10" s="113"/>
      <c r="G10" s="113"/>
      <c r="H10" s="131"/>
      <c r="I10" s="117"/>
      <c r="J10" s="104"/>
    </row>
    <row r="11" spans="1:10" ht="25.5" x14ac:dyDescent="0.25">
      <c r="A11" s="136"/>
      <c r="B11" s="135"/>
      <c r="C11" s="134"/>
      <c r="D11" s="11" t="s">
        <v>129</v>
      </c>
      <c r="E11" s="134"/>
      <c r="F11" s="134"/>
      <c r="G11" s="133"/>
      <c r="H11" s="131"/>
      <c r="I11" s="129"/>
      <c r="J11" s="105"/>
    </row>
    <row r="12" spans="1:10" x14ac:dyDescent="0.25">
      <c r="A12" s="124" t="s">
        <v>36</v>
      </c>
      <c r="B12" s="115">
        <v>1300</v>
      </c>
      <c r="C12" s="113">
        <v>1.7</v>
      </c>
      <c r="D12" s="113" t="s">
        <v>128</v>
      </c>
      <c r="E12" s="113" t="s">
        <v>32</v>
      </c>
      <c r="F12" s="113" t="s">
        <v>37</v>
      </c>
      <c r="G12" s="113" t="s">
        <v>38</v>
      </c>
      <c r="H12" s="118">
        <f>B12*C12</f>
        <v>2210</v>
      </c>
      <c r="I12" s="117"/>
      <c r="J12" s="118">
        <f>I12*B12</f>
        <v>0</v>
      </c>
    </row>
    <row r="13" spans="1:10" x14ac:dyDescent="0.25">
      <c r="A13" s="125"/>
      <c r="B13" s="126"/>
      <c r="C13" s="113"/>
      <c r="D13" s="113"/>
      <c r="E13" s="111"/>
      <c r="F13" s="113"/>
      <c r="G13" s="113"/>
      <c r="H13" s="132"/>
      <c r="I13" s="117"/>
      <c r="J13" s="118"/>
    </row>
    <row r="14" spans="1:10" x14ac:dyDescent="0.25">
      <c r="A14" s="124" t="s">
        <v>39</v>
      </c>
      <c r="B14" s="115">
        <v>1300</v>
      </c>
      <c r="C14" s="113">
        <v>1.7</v>
      </c>
      <c r="D14" s="113"/>
      <c r="E14" s="113" t="s">
        <v>32</v>
      </c>
      <c r="F14" s="113"/>
      <c r="G14" s="113"/>
      <c r="H14" s="118">
        <f>B14*C14</f>
        <v>2210</v>
      </c>
      <c r="I14" s="117"/>
      <c r="J14" s="118">
        <f>I14*B14</f>
        <v>0</v>
      </c>
    </row>
    <row r="15" spans="1:10" ht="15.75" thickBot="1" x14ac:dyDescent="0.3">
      <c r="A15" s="125"/>
      <c r="B15" s="126"/>
      <c r="C15" s="113"/>
      <c r="D15" s="113"/>
      <c r="E15" s="111"/>
      <c r="F15" s="113"/>
      <c r="G15" s="113"/>
      <c r="H15" s="132"/>
      <c r="I15" s="117"/>
      <c r="J15" s="128"/>
    </row>
    <row r="16" spans="1:10" ht="16.5" thickBot="1" x14ac:dyDescent="0.3">
      <c r="I16" s="52" t="s">
        <v>9</v>
      </c>
      <c r="J16" s="53">
        <f>SUM(J8:J15)</f>
        <v>0</v>
      </c>
    </row>
    <row r="19" spans="1:9" ht="30.75" customHeight="1" x14ac:dyDescent="0.25">
      <c r="A19" s="127" t="s">
        <v>12</v>
      </c>
      <c r="B19" s="109"/>
      <c r="C19" s="109"/>
      <c r="D19" s="6" t="s">
        <v>30</v>
      </c>
      <c r="E19" s="7">
        <f>SUM(G24:G83)</f>
        <v>31153</v>
      </c>
    </row>
    <row r="22" spans="1:9" ht="23.25" customHeight="1" x14ac:dyDescent="0.25">
      <c r="A22" s="123" t="s">
        <v>0</v>
      </c>
      <c r="B22" s="123" t="s">
        <v>1</v>
      </c>
      <c r="C22" s="26" t="s">
        <v>2</v>
      </c>
      <c r="D22" s="123" t="s">
        <v>3</v>
      </c>
      <c r="E22" s="123" t="s">
        <v>5</v>
      </c>
      <c r="F22" s="26" t="s">
        <v>6</v>
      </c>
      <c r="G22" s="123" t="s">
        <v>35</v>
      </c>
      <c r="H22" s="110" t="s">
        <v>107</v>
      </c>
      <c r="I22" s="3"/>
    </row>
    <row r="23" spans="1:9" ht="67.5" customHeight="1" x14ac:dyDescent="0.25">
      <c r="A23" s="123"/>
      <c r="B23" s="123"/>
      <c r="C23" s="26" t="s">
        <v>7</v>
      </c>
      <c r="D23" s="123"/>
      <c r="E23" s="123"/>
      <c r="F23" s="2" t="s">
        <v>8</v>
      </c>
      <c r="G23" s="123"/>
      <c r="H23" s="111"/>
      <c r="I23" s="3" t="s">
        <v>9</v>
      </c>
    </row>
    <row r="24" spans="1:9" ht="25.5" x14ac:dyDescent="0.25">
      <c r="A24" s="22" t="s">
        <v>40</v>
      </c>
      <c r="B24" s="19">
        <v>800</v>
      </c>
      <c r="C24" s="12">
        <v>0.8</v>
      </c>
      <c r="D24" s="119" t="s">
        <v>13</v>
      </c>
      <c r="E24" s="12">
        <v>6</v>
      </c>
      <c r="F24" s="12" t="s">
        <v>41</v>
      </c>
      <c r="G24" s="13">
        <f>B24*C24</f>
        <v>640</v>
      </c>
      <c r="H24" s="90"/>
      <c r="I24" s="14">
        <f>H24*B24</f>
        <v>0</v>
      </c>
    </row>
    <row r="25" spans="1:9" x14ac:dyDescent="0.25">
      <c r="A25" s="22" t="s">
        <v>42</v>
      </c>
      <c r="B25" s="19">
        <v>100</v>
      </c>
      <c r="C25" s="12">
        <v>0.5</v>
      </c>
      <c r="D25" s="120"/>
      <c r="E25" s="113">
        <v>3</v>
      </c>
      <c r="F25" s="113" t="s">
        <v>43</v>
      </c>
      <c r="G25" s="31">
        <f t="shared" ref="G25:G28" si="0">B25*C25</f>
        <v>50</v>
      </c>
      <c r="H25" s="90"/>
      <c r="I25" s="24">
        <f t="shared" ref="I25:I34" si="1">H25*B25</f>
        <v>0</v>
      </c>
    </row>
    <row r="26" spans="1:9" x14ac:dyDescent="0.25">
      <c r="A26" s="22" t="s">
        <v>44</v>
      </c>
      <c r="B26" s="19">
        <v>30</v>
      </c>
      <c r="C26" s="12">
        <v>0.3</v>
      </c>
      <c r="D26" s="120"/>
      <c r="E26" s="113"/>
      <c r="F26" s="113"/>
      <c r="G26" s="31">
        <f t="shared" si="0"/>
        <v>9</v>
      </c>
      <c r="H26" s="90"/>
      <c r="I26" s="24">
        <f t="shared" si="1"/>
        <v>0</v>
      </c>
    </row>
    <row r="27" spans="1:9" x14ac:dyDescent="0.25">
      <c r="A27" s="22" t="s">
        <v>45</v>
      </c>
      <c r="B27" s="19">
        <v>10</v>
      </c>
      <c r="C27" s="12">
        <v>0.6</v>
      </c>
      <c r="D27" s="120"/>
      <c r="E27" s="113"/>
      <c r="F27" s="113"/>
      <c r="G27" s="31">
        <f t="shared" si="0"/>
        <v>6</v>
      </c>
      <c r="H27" s="90"/>
      <c r="I27" s="24">
        <f t="shared" si="1"/>
        <v>0</v>
      </c>
    </row>
    <row r="28" spans="1:9" x14ac:dyDescent="0.25">
      <c r="A28" s="22" t="s">
        <v>46</v>
      </c>
      <c r="B28" s="19">
        <v>500</v>
      </c>
      <c r="C28" s="12">
        <v>0.6</v>
      </c>
      <c r="D28" s="120"/>
      <c r="E28" s="113" t="s">
        <v>115</v>
      </c>
      <c r="F28" s="12" t="s">
        <v>47</v>
      </c>
      <c r="G28" s="31">
        <f t="shared" si="0"/>
        <v>300</v>
      </c>
      <c r="H28" s="90"/>
      <c r="I28" s="24">
        <f t="shared" si="1"/>
        <v>0</v>
      </c>
    </row>
    <row r="29" spans="1:9" ht="25.5" x14ac:dyDescent="0.25">
      <c r="A29" s="22" t="s">
        <v>48</v>
      </c>
      <c r="B29" s="19">
        <v>2500</v>
      </c>
      <c r="C29" s="12">
        <v>0.3</v>
      </c>
      <c r="D29" s="120"/>
      <c r="E29" s="113"/>
      <c r="F29" s="12" t="s">
        <v>49</v>
      </c>
      <c r="G29" s="13">
        <f>B29*C29</f>
        <v>750</v>
      </c>
      <c r="H29" s="90"/>
      <c r="I29" s="24">
        <f t="shared" si="1"/>
        <v>0</v>
      </c>
    </row>
    <row r="30" spans="1:9" x14ac:dyDescent="0.25">
      <c r="A30" s="22" t="s">
        <v>50</v>
      </c>
      <c r="B30" s="19">
        <v>500</v>
      </c>
      <c r="C30" s="12">
        <v>0.4</v>
      </c>
      <c r="D30" s="120"/>
      <c r="E30" s="12">
        <v>7</v>
      </c>
      <c r="F30" s="12" t="s">
        <v>51</v>
      </c>
      <c r="G30" s="13">
        <f>B30*C30</f>
        <v>200</v>
      </c>
      <c r="H30" s="90"/>
      <c r="I30" s="24">
        <f t="shared" si="1"/>
        <v>0</v>
      </c>
    </row>
    <row r="31" spans="1:9" x14ac:dyDescent="0.25">
      <c r="A31" s="22" t="s">
        <v>52</v>
      </c>
      <c r="B31" s="19">
        <v>150</v>
      </c>
      <c r="C31" s="12">
        <v>0.05</v>
      </c>
      <c r="D31" s="120"/>
      <c r="E31" s="12">
        <v>2</v>
      </c>
      <c r="F31" s="12" t="s">
        <v>53</v>
      </c>
      <c r="G31" s="31">
        <f t="shared" ref="G31:G34" si="2">B31*C31</f>
        <v>7.5</v>
      </c>
      <c r="H31" s="90"/>
      <c r="I31" s="24">
        <f t="shared" si="1"/>
        <v>0</v>
      </c>
    </row>
    <row r="32" spans="1:9" x14ac:dyDescent="0.25">
      <c r="A32" s="22" t="s">
        <v>54</v>
      </c>
      <c r="B32" s="19">
        <v>1400</v>
      </c>
      <c r="C32" s="12">
        <v>0.6</v>
      </c>
      <c r="D32" s="120"/>
      <c r="E32" s="12">
        <v>10</v>
      </c>
      <c r="F32" s="12" t="s">
        <v>15</v>
      </c>
      <c r="G32" s="31">
        <f t="shared" si="2"/>
        <v>840</v>
      </c>
      <c r="H32" s="90"/>
      <c r="I32" s="24">
        <f t="shared" si="1"/>
        <v>0</v>
      </c>
    </row>
    <row r="33" spans="1:9" x14ac:dyDescent="0.25">
      <c r="A33" s="22" t="s">
        <v>55</v>
      </c>
      <c r="B33" s="19">
        <v>40</v>
      </c>
      <c r="C33" s="12">
        <v>0.6</v>
      </c>
      <c r="D33" s="120"/>
      <c r="E33" s="12">
        <v>3</v>
      </c>
      <c r="F33" s="12" t="s">
        <v>15</v>
      </c>
      <c r="G33" s="31">
        <f t="shared" si="2"/>
        <v>24</v>
      </c>
      <c r="H33" s="90"/>
      <c r="I33" s="24">
        <f t="shared" si="1"/>
        <v>0</v>
      </c>
    </row>
    <row r="34" spans="1:9" x14ac:dyDescent="0.25">
      <c r="A34" s="22" t="s">
        <v>56</v>
      </c>
      <c r="B34" s="19">
        <v>1200</v>
      </c>
      <c r="C34" s="12">
        <v>0.6</v>
      </c>
      <c r="D34" s="120"/>
      <c r="E34" s="12">
        <v>8</v>
      </c>
      <c r="F34" s="12" t="s">
        <v>15</v>
      </c>
      <c r="G34" s="31">
        <f t="shared" si="2"/>
        <v>720</v>
      </c>
      <c r="H34" s="90"/>
      <c r="I34" s="24">
        <f t="shared" si="1"/>
        <v>0</v>
      </c>
    </row>
    <row r="35" spans="1:9" x14ac:dyDescent="0.25">
      <c r="A35" s="22" t="s">
        <v>57</v>
      </c>
      <c r="B35" s="115">
        <v>1800</v>
      </c>
      <c r="C35" s="113">
        <v>0.6</v>
      </c>
      <c r="D35" s="120"/>
      <c r="E35" s="113">
        <v>8</v>
      </c>
      <c r="F35" s="113" t="s">
        <v>15</v>
      </c>
      <c r="G35" s="118">
        <f>B35*C35</f>
        <v>1080</v>
      </c>
      <c r="H35" s="117"/>
      <c r="I35" s="116">
        <f>H35*B35</f>
        <v>0</v>
      </c>
    </row>
    <row r="36" spans="1:9" x14ac:dyDescent="0.25">
      <c r="A36" s="22" t="s">
        <v>58</v>
      </c>
      <c r="B36" s="115"/>
      <c r="C36" s="113"/>
      <c r="D36" s="120"/>
      <c r="E36" s="113"/>
      <c r="F36" s="113"/>
      <c r="G36" s="114"/>
      <c r="H36" s="117"/>
      <c r="I36" s="116"/>
    </row>
    <row r="37" spans="1:9" ht="25.5" x14ac:dyDescent="0.25">
      <c r="A37" s="22" t="s">
        <v>59</v>
      </c>
      <c r="B37" s="115"/>
      <c r="C37" s="113"/>
      <c r="D37" s="120"/>
      <c r="E37" s="113"/>
      <c r="F37" s="113"/>
      <c r="G37" s="114"/>
      <c r="H37" s="117"/>
      <c r="I37" s="116"/>
    </row>
    <row r="38" spans="1:9" x14ac:dyDescent="0.25">
      <c r="A38" s="22" t="s">
        <v>60</v>
      </c>
      <c r="B38" s="115">
        <v>1600</v>
      </c>
      <c r="C38" s="113">
        <v>0.6</v>
      </c>
      <c r="D38" s="120"/>
      <c r="E38" s="113">
        <v>10</v>
      </c>
      <c r="F38" s="113" t="s">
        <v>15</v>
      </c>
      <c r="G38" s="118">
        <f t="shared" ref="G38" si="3">B38*C38</f>
        <v>960</v>
      </c>
      <c r="H38" s="117"/>
      <c r="I38" s="116">
        <f>H38*B38</f>
        <v>0</v>
      </c>
    </row>
    <row r="39" spans="1:9" x14ac:dyDescent="0.25">
      <c r="A39" s="22" t="s">
        <v>61</v>
      </c>
      <c r="B39" s="115"/>
      <c r="C39" s="113"/>
      <c r="D39" s="120"/>
      <c r="E39" s="113"/>
      <c r="F39" s="113"/>
      <c r="G39" s="114"/>
      <c r="H39" s="117"/>
      <c r="I39" s="116"/>
    </row>
    <row r="40" spans="1:9" x14ac:dyDescent="0.25">
      <c r="A40" s="22" t="s">
        <v>62</v>
      </c>
      <c r="B40" s="115"/>
      <c r="C40" s="113"/>
      <c r="D40" s="120"/>
      <c r="E40" s="113"/>
      <c r="F40" s="113"/>
      <c r="G40" s="114"/>
      <c r="H40" s="117"/>
      <c r="I40" s="116"/>
    </row>
    <row r="41" spans="1:9" x14ac:dyDescent="0.25">
      <c r="A41" s="22" t="s">
        <v>63</v>
      </c>
      <c r="B41" s="115">
        <v>4000</v>
      </c>
      <c r="C41" s="113">
        <v>0.6</v>
      </c>
      <c r="D41" s="120"/>
      <c r="E41" s="113">
        <v>7</v>
      </c>
      <c r="F41" s="113" t="s">
        <v>15</v>
      </c>
      <c r="G41" s="118">
        <f t="shared" ref="G41" si="4">B41*C41</f>
        <v>2400</v>
      </c>
      <c r="H41" s="117"/>
      <c r="I41" s="116">
        <f>H41*B41</f>
        <v>0</v>
      </c>
    </row>
    <row r="42" spans="1:9" x14ac:dyDescent="0.25">
      <c r="A42" s="22" t="s">
        <v>64</v>
      </c>
      <c r="B42" s="115"/>
      <c r="C42" s="113"/>
      <c r="D42" s="120"/>
      <c r="E42" s="113"/>
      <c r="F42" s="113"/>
      <c r="G42" s="114"/>
      <c r="H42" s="117"/>
      <c r="I42" s="116"/>
    </row>
    <row r="43" spans="1:9" x14ac:dyDescent="0.25">
      <c r="A43" s="22" t="s">
        <v>65</v>
      </c>
      <c r="B43" s="115"/>
      <c r="C43" s="113"/>
      <c r="D43" s="120"/>
      <c r="E43" s="113"/>
      <c r="F43" s="113"/>
      <c r="G43" s="114"/>
      <c r="H43" s="117"/>
      <c r="I43" s="116"/>
    </row>
    <row r="44" spans="1:9" ht="25.5" x14ac:dyDescent="0.25">
      <c r="A44" s="22" t="s">
        <v>66</v>
      </c>
      <c r="B44" s="115">
        <v>50</v>
      </c>
      <c r="C44" s="113">
        <v>0.6</v>
      </c>
      <c r="D44" s="120"/>
      <c r="E44" s="113">
        <v>2</v>
      </c>
      <c r="F44" s="113" t="s">
        <v>15</v>
      </c>
      <c r="G44" s="118">
        <f t="shared" ref="G44" si="5">B44*C44</f>
        <v>30</v>
      </c>
      <c r="H44" s="117"/>
      <c r="I44" s="116">
        <f>H44*B44</f>
        <v>0</v>
      </c>
    </row>
    <row r="45" spans="1:9" x14ac:dyDescent="0.25">
      <c r="A45" s="22" t="s">
        <v>67</v>
      </c>
      <c r="B45" s="115"/>
      <c r="C45" s="113"/>
      <c r="D45" s="120"/>
      <c r="E45" s="113"/>
      <c r="F45" s="113"/>
      <c r="G45" s="114"/>
      <c r="H45" s="117"/>
      <c r="I45" s="116"/>
    </row>
    <row r="46" spans="1:9" x14ac:dyDescent="0.25">
      <c r="A46" s="22" t="s">
        <v>68</v>
      </c>
      <c r="B46" s="115"/>
      <c r="C46" s="113"/>
      <c r="D46" s="120"/>
      <c r="E46" s="113"/>
      <c r="F46" s="113"/>
      <c r="G46" s="114"/>
      <c r="H46" s="117"/>
      <c r="I46" s="116"/>
    </row>
    <row r="47" spans="1:9" ht="25.5" x14ac:dyDescent="0.25">
      <c r="A47" s="22" t="s">
        <v>69</v>
      </c>
      <c r="B47" s="115">
        <v>150</v>
      </c>
      <c r="C47" s="113">
        <v>0.6</v>
      </c>
      <c r="D47" s="120"/>
      <c r="E47" s="113">
        <v>4</v>
      </c>
      <c r="F47" s="113" t="s">
        <v>15</v>
      </c>
      <c r="G47" s="118">
        <f t="shared" ref="G47" si="6">B47*C47</f>
        <v>90</v>
      </c>
      <c r="H47" s="117"/>
      <c r="I47" s="116">
        <f>H47*B47</f>
        <v>0</v>
      </c>
    </row>
    <row r="48" spans="1:9" x14ac:dyDescent="0.25">
      <c r="A48" s="22" t="s">
        <v>70</v>
      </c>
      <c r="B48" s="115"/>
      <c r="C48" s="113"/>
      <c r="D48" s="120"/>
      <c r="E48" s="113"/>
      <c r="F48" s="113"/>
      <c r="G48" s="114"/>
      <c r="H48" s="117"/>
      <c r="I48" s="116"/>
    </row>
    <row r="49" spans="1:9" x14ac:dyDescent="0.25">
      <c r="A49" s="22" t="s">
        <v>71</v>
      </c>
      <c r="B49" s="115"/>
      <c r="C49" s="113"/>
      <c r="D49" s="120"/>
      <c r="E49" s="113"/>
      <c r="F49" s="113"/>
      <c r="G49" s="114"/>
      <c r="H49" s="117"/>
      <c r="I49" s="116"/>
    </row>
    <row r="50" spans="1:9" x14ac:dyDescent="0.25">
      <c r="A50" s="22" t="s">
        <v>72</v>
      </c>
      <c r="B50" s="19">
        <v>400</v>
      </c>
      <c r="C50" s="12">
        <v>0.5</v>
      </c>
      <c r="D50" s="120"/>
      <c r="E50" s="12">
        <v>2</v>
      </c>
      <c r="F50" s="12" t="s">
        <v>15</v>
      </c>
      <c r="G50" s="13">
        <f>B50*C50</f>
        <v>200</v>
      </c>
      <c r="H50" s="90"/>
      <c r="I50" s="14">
        <f>H50*B50</f>
        <v>0</v>
      </c>
    </row>
    <row r="51" spans="1:9" x14ac:dyDescent="0.25">
      <c r="A51" s="22" t="s">
        <v>73</v>
      </c>
      <c r="B51" s="19">
        <v>500</v>
      </c>
      <c r="C51" s="12">
        <v>0.5</v>
      </c>
      <c r="D51" s="120"/>
      <c r="E51" s="12">
        <v>2</v>
      </c>
      <c r="F51" s="12" t="s">
        <v>15</v>
      </c>
      <c r="G51" s="31">
        <f t="shared" ref="G51:G80" si="7">B51*C51</f>
        <v>250</v>
      </c>
      <c r="H51" s="90"/>
      <c r="I51" s="24">
        <f t="shared" ref="I51:I77" si="8">H51*B51</f>
        <v>0</v>
      </c>
    </row>
    <row r="52" spans="1:9" x14ac:dyDescent="0.25">
      <c r="A52" s="22" t="s">
        <v>74</v>
      </c>
      <c r="B52" s="19">
        <v>2000</v>
      </c>
      <c r="C52" s="12">
        <v>6.3</v>
      </c>
      <c r="D52" s="120"/>
      <c r="E52" s="12">
        <v>12</v>
      </c>
      <c r="F52" s="12" t="s">
        <v>17</v>
      </c>
      <c r="G52" s="31">
        <f t="shared" si="7"/>
        <v>12600</v>
      </c>
      <c r="H52" s="90"/>
      <c r="I52" s="24">
        <f t="shared" si="8"/>
        <v>0</v>
      </c>
    </row>
    <row r="53" spans="1:9" x14ac:dyDescent="0.25">
      <c r="A53" s="22" t="s">
        <v>75</v>
      </c>
      <c r="B53" s="19">
        <v>400</v>
      </c>
      <c r="C53" s="12">
        <v>0.6</v>
      </c>
      <c r="D53" s="120"/>
      <c r="E53" s="12">
        <v>8</v>
      </c>
      <c r="F53" s="12" t="s">
        <v>76</v>
      </c>
      <c r="G53" s="31">
        <f t="shared" si="7"/>
        <v>240</v>
      </c>
      <c r="H53" s="90"/>
      <c r="I53" s="24">
        <f t="shared" si="8"/>
        <v>0</v>
      </c>
    </row>
    <row r="54" spans="1:9" x14ac:dyDescent="0.25">
      <c r="A54" s="22" t="s">
        <v>31</v>
      </c>
      <c r="B54" s="19">
        <v>3000</v>
      </c>
      <c r="C54" s="12">
        <v>0</v>
      </c>
      <c r="D54" s="120"/>
      <c r="E54" s="12">
        <v>12</v>
      </c>
      <c r="F54" s="12" t="s">
        <v>77</v>
      </c>
      <c r="G54" s="31">
        <f t="shared" si="7"/>
        <v>0</v>
      </c>
      <c r="H54" s="90"/>
      <c r="I54" s="24">
        <f t="shared" si="8"/>
        <v>0</v>
      </c>
    </row>
    <row r="55" spans="1:9" x14ac:dyDescent="0.25">
      <c r="A55" s="25" t="s">
        <v>117</v>
      </c>
      <c r="B55" s="19">
        <v>70</v>
      </c>
      <c r="C55" s="12">
        <v>0.6</v>
      </c>
      <c r="D55" s="120"/>
      <c r="E55" s="12">
        <v>1</v>
      </c>
      <c r="F55" s="12" t="s">
        <v>14</v>
      </c>
      <c r="G55" s="31">
        <f t="shared" si="7"/>
        <v>42</v>
      </c>
      <c r="H55" s="90"/>
      <c r="I55" s="24">
        <f t="shared" si="8"/>
        <v>0</v>
      </c>
    </row>
    <row r="56" spans="1:9" x14ac:dyDescent="0.25">
      <c r="A56" s="25" t="s">
        <v>78</v>
      </c>
      <c r="B56" s="19">
        <v>70</v>
      </c>
      <c r="C56" s="12">
        <v>0.6</v>
      </c>
      <c r="D56" s="120"/>
      <c r="E56" s="12">
        <v>2</v>
      </c>
      <c r="F56" s="12" t="s">
        <v>79</v>
      </c>
      <c r="G56" s="31">
        <f t="shared" si="7"/>
        <v>42</v>
      </c>
      <c r="H56" s="90"/>
      <c r="I56" s="24">
        <f t="shared" si="8"/>
        <v>0</v>
      </c>
    </row>
    <row r="57" spans="1:9" x14ac:dyDescent="0.25">
      <c r="A57" s="22" t="s">
        <v>80</v>
      </c>
      <c r="B57" s="19">
        <v>10</v>
      </c>
      <c r="C57" s="12">
        <v>0.6</v>
      </c>
      <c r="D57" s="120"/>
      <c r="E57" s="12">
        <v>1</v>
      </c>
      <c r="F57" s="12" t="s">
        <v>16</v>
      </c>
      <c r="G57" s="31">
        <f t="shared" si="7"/>
        <v>6</v>
      </c>
      <c r="H57" s="90"/>
      <c r="I57" s="24">
        <f t="shared" si="8"/>
        <v>0</v>
      </c>
    </row>
    <row r="58" spans="1:9" x14ac:dyDescent="0.25">
      <c r="A58" s="22" t="s">
        <v>81</v>
      </c>
      <c r="B58" s="19">
        <v>30</v>
      </c>
      <c r="C58" s="12">
        <v>0.6</v>
      </c>
      <c r="D58" s="120"/>
      <c r="E58" s="12">
        <v>1</v>
      </c>
      <c r="F58" s="12" t="s">
        <v>16</v>
      </c>
      <c r="G58" s="31">
        <f t="shared" si="7"/>
        <v>18</v>
      </c>
      <c r="H58" s="90"/>
      <c r="I58" s="24">
        <f t="shared" si="8"/>
        <v>0</v>
      </c>
    </row>
    <row r="59" spans="1:9" x14ac:dyDescent="0.25">
      <c r="A59" s="22" t="s">
        <v>82</v>
      </c>
      <c r="B59" s="19">
        <v>20</v>
      </c>
      <c r="C59" s="12">
        <v>0.6</v>
      </c>
      <c r="D59" s="120"/>
      <c r="E59" s="12">
        <v>1</v>
      </c>
      <c r="F59" s="12" t="s">
        <v>15</v>
      </c>
      <c r="G59" s="31">
        <f t="shared" si="7"/>
        <v>12</v>
      </c>
      <c r="H59" s="90"/>
      <c r="I59" s="24">
        <f t="shared" si="8"/>
        <v>0</v>
      </c>
    </row>
    <row r="60" spans="1:9" x14ac:dyDescent="0.25">
      <c r="A60" s="22" t="s">
        <v>83</v>
      </c>
      <c r="B60" s="19">
        <v>6200</v>
      </c>
      <c r="C60" s="12">
        <v>0.6</v>
      </c>
      <c r="D60" s="120"/>
      <c r="E60" s="12">
        <v>2</v>
      </c>
      <c r="F60" s="12" t="s">
        <v>16</v>
      </c>
      <c r="G60" s="31">
        <f t="shared" si="7"/>
        <v>3720</v>
      </c>
      <c r="H60" s="90"/>
      <c r="I60" s="24">
        <f t="shared" si="8"/>
        <v>0</v>
      </c>
    </row>
    <row r="61" spans="1:9" ht="25.5" x14ac:dyDescent="0.25">
      <c r="A61" s="22" t="s">
        <v>84</v>
      </c>
      <c r="B61" s="19">
        <v>120</v>
      </c>
      <c r="C61" s="12">
        <v>0.3</v>
      </c>
      <c r="D61" s="120"/>
      <c r="E61" s="12">
        <v>1</v>
      </c>
      <c r="F61" s="12" t="s">
        <v>16</v>
      </c>
      <c r="G61" s="31">
        <f t="shared" si="7"/>
        <v>36</v>
      </c>
      <c r="H61" s="90"/>
      <c r="I61" s="24">
        <f t="shared" si="8"/>
        <v>0</v>
      </c>
    </row>
    <row r="62" spans="1:9" x14ac:dyDescent="0.25">
      <c r="A62" s="22" t="s">
        <v>85</v>
      </c>
      <c r="B62" s="19">
        <v>150</v>
      </c>
      <c r="C62" s="12">
        <v>0.6</v>
      </c>
      <c r="D62" s="120"/>
      <c r="E62" s="12">
        <v>1</v>
      </c>
      <c r="F62" s="12" t="s">
        <v>16</v>
      </c>
      <c r="G62" s="31">
        <f t="shared" si="7"/>
        <v>90</v>
      </c>
      <c r="H62" s="90"/>
      <c r="I62" s="24">
        <f t="shared" si="8"/>
        <v>0</v>
      </c>
    </row>
    <row r="63" spans="1:9" x14ac:dyDescent="0.25">
      <c r="A63" s="22" t="s">
        <v>86</v>
      </c>
      <c r="B63" s="19">
        <v>150</v>
      </c>
      <c r="C63" s="12">
        <v>6.3</v>
      </c>
      <c r="D63" s="120"/>
      <c r="E63" s="12">
        <v>1</v>
      </c>
      <c r="F63" s="12" t="s">
        <v>17</v>
      </c>
      <c r="G63" s="31">
        <f t="shared" si="7"/>
        <v>945</v>
      </c>
      <c r="H63" s="90"/>
      <c r="I63" s="24">
        <f t="shared" si="8"/>
        <v>0</v>
      </c>
    </row>
    <row r="64" spans="1:9" x14ac:dyDescent="0.25">
      <c r="A64" s="22" t="s">
        <v>87</v>
      </c>
      <c r="B64" s="19">
        <v>10</v>
      </c>
      <c r="C64" s="12">
        <v>0.6</v>
      </c>
      <c r="D64" s="120"/>
      <c r="E64" s="12">
        <v>2</v>
      </c>
      <c r="F64" s="12" t="s">
        <v>16</v>
      </c>
      <c r="G64" s="31">
        <f t="shared" si="7"/>
        <v>6</v>
      </c>
      <c r="H64" s="90"/>
      <c r="I64" s="24">
        <f t="shared" si="8"/>
        <v>0</v>
      </c>
    </row>
    <row r="65" spans="1:9" x14ac:dyDescent="0.25">
      <c r="A65" s="22" t="s">
        <v>88</v>
      </c>
      <c r="B65" s="19">
        <v>120</v>
      </c>
      <c r="C65" s="12">
        <v>16</v>
      </c>
      <c r="D65" s="120"/>
      <c r="E65" s="12">
        <v>1</v>
      </c>
      <c r="F65" s="12" t="s">
        <v>17</v>
      </c>
      <c r="G65" s="31">
        <f t="shared" si="7"/>
        <v>1920</v>
      </c>
      <c r="H65" s="90"/>
      <c r="I65" s="24">
        <f t="shared" si="8"/>
        <v>0</v>
      </c>
    </row>
    <row r="66" spans="1:9" x14ac:dyDescent="0.25">
      <c r="A66" s="22" t="s">
        <v>89</v>
      </c>
      <c r="B66" s="19">
        <v>15</v>
      </c>
      <c r="C66" s="12">
        <v>0.3</v>
      </c>
      <c r="D66" s="120"/>
      <c r="E66" s="12">
        <v>1</v>
      </c>
      <c r="F66" s="12" t="s">
        <v>16</v>
      </c>
      <c r="G66" s="31">
        <f t="shared" si="7"/>
        <v>4.5</v>
      </c>
      <c r="H66" s="90"/>
      <c r="I66" s="24">
        <f t="shared" si="8"/>
        <v>0</v>
      </c>
    </row>
    <row r="67" spans="1:9" x14ac:dyDescent="0.25">
      <c r="A67" s="22" t="s">
        <v>90</v>
      </c>
      <c r="B67" s="19">
        <v>25</v>
      </c>
      <c r="C67" s="12">
        <v>0.6</v>
      </c>
      <c r="D67" s="120"/>
      <c r="E67" s="12">
        <v>1</v>
      </c>
      <c r="F67" s="12" t="s">
        <v>15</v>
      </c>
      <c r="G67" s="31">
        <f t="shared" si="7"/>
        <v>15</v>
      </c>
      <c r="H67" s="90"/>
      <c r="I67" s="24">
        <f t="shared" si="8"/>
        <v>0</v>
      </c>
    </row>
    <row r="68" spans="1:9" x14ac:dyDescent="0.25">
      <c r="A68" s="22" t="s">
        <v>91</v>
      </c>
      <c r="B68" s="19">
        <v>25</v>
      </c>
      <c r="C68" s="12">
        <v>0.6</v>
      </c>
      <c r="D68" s="120"/>
      <c r="E68" s="12">
        <v>1</v>
      </c>
      <c r="F68" s="12" t="s">
        <v>16</v>
      </c>
      <c r="G68" s="31">
        <f t="shared" si="7"/>
        <v>15</v>
      </c>
      <c r="H68" s="90"/>
      <c r="I68" s="24">
        <f t="shared" si="8"/>
        <v>0</v>
      </c>
    </row>
    <row r="69" spans="1:9" x14ac:dyDescent="0.25">
      <c r="A69" s="22" t="s">
        <v>92</v>
      </c>
      <c r="B69" s="19">
        <v>10</v>
      </c>
      <c r="C69" s="12">
        <v>0.6</v>
      </c>
      <c r="D69" s="120"/>
      <c r="E69" s="12">
        <v>2</v>
      </c>
      <c r="F69" s="12" t="s">
        <v>16</v>
      </c>
      <c r="G69" s="31">
        <f t="shared" si="7"/>
        <v>6</v>
      </c>
      <c r="H69" s="90"/>
      <c r="I69" s="24">
        <f t="shared" si="8"/>
        <v>0</v>
      </c>
    </row>
    <row r="70" spans="1:9" x14ac:dyDescent="0.25">
      <c r="A70" s="22" t="s">
        <v>93</v>
      </c>
      <c r="B70" s="19">
        <v>10</v>
      </c>
      <c r="C70" s="12">
        <v>0.6</v>
      </c>
      <c r="D70" s="120"/>
      <c r="E70" s="12">
        <v>2</v>
      </c>
      <c r="F70" s="12" t="s">
        <v>16</v>
      </c>
      <c r="G70" s="31">
        <f t="shared" si="7"/>
        <v>6</v>
      </c>
      <c r="H70" s="90"/>
      <c r="I70" s="24">
        <f t="shared" si="8"/>
        <v>0</v>
      </c>
    </row>
    <row r="71" spans="1:9" ht="25.5" x14ac:dyDescent="0.25">
      <c r="A71" s="22" t="s">
        <v>94</v>
      </c>
      <c r="B71" s="19">
        <v>10</v>
      </c>
      <c r="C71" s="12">
        <v>0.6</v>
      </c>
      <c r="D71" s="120"/>
      <c r="E71" s="12">
        <v>2</v>
      </c>
      <c r="F71" s="12" t="s">
        <v>16</v>
      </c>
      <c r="G71" s="31">
        <f t="shared" si="7"/>
        <v>6</v>
      </c>
      <c r="H71" s="90"/>
      <c r="I71" s="24">
        <f t="shared" si="8"/>
        <v>0</v>
      </c>
    </row>
    <row r="72" spans="1:9" ht="51.75" customHeight="1" x14ac:dyDescent="0.25">
      <c r="A72" s="25" t="s">
        <v>116</v>
      </c>
      <c r="B72" s="19">
        <v>10</v>
      </c>
      <c r="C72" s="12">
        <v>0.6</v>
      </c>
      <c r="D72" s="120"/>
      <c r="E72" s="12">
        <v>2</v>
      </c>
      <c r="F72" s="12" t="s">
        <v>16</v>
      </c>
      <c r="G72" s="31">
        <f>B72*C72</f>
        <v>6</v>
      </c>
      <c r="H72" s="90"/>
      <c r="I72" s="24">
        <f t="shared" si="8"/>
        <v>0</v>
      </c>
    </row>
    <row r="73" spans="1:9" x14ac:dyDescent="0.25">
      <c r="A73" s="22" t="s">
        <v>95</v>
      </c>
      <c r="B73" s="19">
        <v>10</v>
      </c>
      <c r="C73" s="12">
        <v>0.6</v>
      </c>
      <c r="D73" s="120"/>
      <c r="E73" s="12">
        <v>2</v>
      </c>
      <c r="F73" s="12" t="s">
        <v>16</v>
      </c>
      <c r="G73" s="31">
        <f t="shared" si="7"/>
        <v>6</v>
      </c>
      <c r="H73" s="90"/>
      <c r="I73" s="24">
        <f t="shared" si="8"/>
        <v>0</v>
      </c>
    </row>
    <row r="74" spans="1:9" ht="25.5" x14ac:dyDescent="0.25">
      <c r="A74" s="22" t="s">
        <v>96</v>
      </c>
      <c r="B74" s="19">
        <v>100</v>
      </c>
      <c r="C74" s="12">
        <v>0.6</v>
      </c>
      <c r="D74" s="120"/>
      <c r="E74" s="12">
        <v>4</v>
      </c>
      <c r="F74" s="12" t="s">
        <v>16</v>
      </c>
      <c r="G74" s="31">
        <f t="shared" si="7"/>
        <v>60</v>
      </c>
      <c r="H74" s="90"/>
      <c r="I74" s="24">
        <f t="shared" si="8"/>
        <v>0</v>
      </c>
    </row>
    <row r="75" spans="1:9" ht="51" x14ac:dyDescent="0.25">
      <c r="A75" s="22" t="s">
        <v>97</v>
      </c>
      <c r="B75" s="19">
        <v>100</v>
      </c>
      <c r="C75" s="15">
        <v>2</v>
      </c>
      <c r="D75" s="120"/>
      <c r="E75" s="12">
        <v>4</v>
      </c>
      <c r="F75" s="12" t="s">
        <v>16</v>
      </c>
      <c r="G75" s="31">
        <f t="shared" si="7"/>
        <v>200</v>
      </c>
      <c r="H75" s="64"/>
      <c r="I75" s="24">
        <f t="shared" si="8"/>
        <v>0</v>
      </c>
    </row>
    <row r="76" spans="1:9" ht="25.5" x14ac:dyDescent="0.25">
      <c r="A76" s="22" t="s">
        <v>98</v>
      </c>
      <c r="B76" s="19">
        <v>500</v>
      </c>
      <c r="C76" s="12">
        <v>0.6</v>
      </c>
      <c r="D76" s="120"/>
      <c r="E76" s="12">
        <v>4</v>
      </c>
      <c r="F76" s="12" t="s">
        <v>16</v>
      </c>
      <c r="G76" s="31">
        <f t="shared" si="7"/>
        <v>300</v>
      </c>
      <c r="H76" s="90"/>
      <c r="I76" s="24">
        <f t="shared" si="8"/>
        <v>0</v>
      </c>
    </row>
    <row r="77" spans="1:9" ht="25.5" x14ac:dyDescent="0.25">
      <c r="A77" s="66" t="s">
        <v>99</v>
      </c>
      <c r="B77" s="67">
        <v>100</v>
      </c>
      <c r="C77" s="68">
        <v>2</v>
      </c>
      <c r="D77" s="120"/>
      <c r="E77" s="69">
        <v>6</v>
      </c>
      <c r="F77" s="69" t="s">
        <v>16</v>
      </c>
      <c r="G77" s="61">
        <f t="shared" si="7"/>
        <v>200</v>
      </c>
      <c r="H77" s="70"/>
      <c r="I77" s="32">
        <f t="shared" si="8"/>
        <v>0</v>
      </c>
    </row>
    <row r="78" spans="1:9" s="33" customFormat="1" ht="38.25" x14ac:dyDescent="0.25">
      <c r="A78" s="79" t="s">
        <v>130</v>
      </c>
      <c r="B78" s="80">
        <v>200</v>
      </c>
      <c r="C78" s="80">
        <v>4</v>
      </c>
      <c r="D78" s="104"/>
      <c r="E78" s="80">
        <v>6</v>
      </c>
      <c r="F78" s="80" t="s">
        <v>131</v>
      </c>
      <c r="G78" s="81">
        <f t="shared" si="7"/>
        <v>800</v>
      </c>
      <c r="H78" s="97"/>
      <c r="I78" s="82">
        <f t="shared" ref="I78:I82" si="9">H78*B78</f>
        <v>0</v>
      </c>
    </row>
    <row r="79" spans="1:9" s="33" customFormat="1" ht="25.5" x14ac:dyDescent="0.25">
      <c r="A79" s="60" t="s">
        <v>125</v>
      </c>
      <c r="B79" s="57">
        <v>200</v>
      </c>
      <c r="C79" s="57">
        <v>0.6</v>
      </c>
      <c r="D79" s="104"/>
      <c r="E79" s="76">
        <v>4</v>
      </c>
      <c r="F79" s="80" t="s">
        <v>131</v>
      </c>
      <c r="G79" s="58">
        <f t="shared" si="7"/>
        <v>120</v>
      </c>
      <c r="H79" s="90"/>
      <c r="I79" s="62">
        <f t="shared" si="9"/>
        <v>0</v>
      </c>
    </row>
    <row r="80" spans="1:9" s="33" customFormat="1" ht="25.5" x14ac:dyDescent="0.25">
      <c r="A80" s="60" t="s">
        <v>126</v>
      </c>
      <c r="B80" s="71">
        <v>15</v>
      </c>
      <c r="C80" s="71">
        <v>12</v>
      </c>
      <c r="D80" s="104"/>
      <c r="E80" s="76">
        <v>3</v>
      </c>
      <c r="F80" s="69" t="s">
        <v>16</v>
      </c>
      <c r="G80" s="58">
        <f t="shared" si="7"/>
        <v>180</v>
      </c>
      <c r="H80" s="98"/>
      <c r="I80" s="62">
        <f t="shared" si="9"/>
        <v>0</v>
      </c>
    </row>
    <row r="81" spans="1:9" s="33" customFormat="1" ht="25.5" x14ac:dyDescent="0.25">
      <c r="A81" s="60" t="s">
        <v>127</v>
      </c>
      <c r="B81" s="71">
        <v>100</v>
      </c>
      <c r="C81" s="71">
        <v>2</v>
      </c>
      <c r="D81" s="104"/>
      <c r="E81" s="76">
        <v>3</v>
      </c>
      <c r="F81" s="76" t="s">
        <v>16</v>
      </c>
      <c r="G81" s="58">
        <f>B81*C81</f>
        <v>200</v>
      </c>
      <c r="H81" s="98"/>
      <c r="I81" s="59">
        <f t="shared" si="9"/>
        <v>0</v>
      </c>
    </row>
    <row r="82" spans="1:9" s="33" customFormat="1" ht="25.5" x14ac:dyDescent="0.25">
      <c r="A82" s="87" t="s">
        <v>139</v>
      </c>
      <c r="B82" s="71">
        <v>1500</v>
      </c>
      <c r="C82" s="71">
        <v>0.45</v>
      </c>
      <c r="D82" s="121"/>
      <c r="E82" s="86">
        <v>2</v>
      </c>
      <c r="F82" s="86" t="s">
        <v>16</v>
      </c>
      <c r="G82" s="88">
        <f>B82*C82</f>
        <v>675</v>
      </c>
      <c r="H82" s="98"/>
      <c r="I82" s="89">
        <f t="shared" si="9"/>
        <v>0</v>
      </c>
    </row>
    <row r="83" spans="1:9" ht="26.25" thickBot="1" x14ac:dyDescent="0.3">
      <c r="A83" s="78" t="s">
        <v>132</v>
      </c>
      <c r="B83" s="71">
        <v>200</v>
      </c>
      <c r="C83" s="71">
        <v>0.6</v>
      </c>
      <c r="D83" s="122"/>
      <c r="E83" s="76">
        <v>3</v>
      </c>
      <c r="F83" s="76" t="s">
        <v>16</v>
      </c>
      <c r="G83" s="77">
        <f>B83*C83</f>
        <v>120</v>
      </c>
      <c r="H83" s="99"/>
      <c r="I83" s="91">
        <f t="shared" ref="I83" si="10">H83*B83</f>
        <v>0</v>
      </c>
    </row>
    <row r="84" spans="1:9" ht="16.5" thickBot="1" x14ac:dyDescent="0.3">
      <c r="H84" s="52" t="s">
        <v>9</v>
      </c>
      <c r="I84" s="53">
        <f>SUM(I24:I83)</f>
        <v>0</v>
      </c>
    </row>
    <row r="86" spans="1:9" ht="29.25" customHeight="1" x14ac:dyDescent="0.25">
      <c r="A86" s="112" t="s">
        <v>18</v>
      </c>
      <c r="B86" s="109"/>
      <c r="C86" s="8" t="s">
        <v>30</v>
      </c>
      <c r="D86" s="9">
        <f>SUM(G90:G91)</f>
        <v>2250</v>
      </c>
    </row>
    <row r="89" spans="1:9" ht="31.5" x14ac:dyDescent="0.25">
      <c r="A89" s="16" t="s">
        <v>100</v>
      </c>
      <c r="B89" s="16" t="s">
        <v>1</v>
      </c>
      <c r="C89" s="16" t="s">
        <v>101</v>
      </c>
      <c r="D89" s="16" t="s">
        <v>102</v>
      </c>
      <c r="E89" s="16" t="s">
        <v>103</v>
      </c>
      <c r="F89" s="16" t="s">
        <v>6</v>
      </c>
      <c r="G89" s="16" t="s">
        <v>35</v>
      </c>
      <c r="H89" s="17" t="s">
        <v>104</v>
      </c>
      <c r="I89" s="17" t="s">
        <v>26</v>
      </c>
    </row>
    <row r="90" spans="1:9" ht="25.5" x14ac:dyDescent="0.25">
      <c r="A90" s="22" t="s">
        <v>105</v>
      </c>
      <c r="B90" s="19">
        <v>6000</v>
      </c>
      <c r="C90" s="12">
        <v>0.3</v>
      </c>
      <c r="D90" s="113" t="s">
        <v>13</v>
      </c>
      <c r="E90" s="12">
        <v>5</v>
      </c>
      <c r="F90" s="12" t="s">
        <v>133</v>
      </c>
      <c r="G90" s="13">
        <f>B90*C90</f>
        <v>1800</v>
      </c>
      <c r="H90" s="90"/>
      <c r="I90" s="18">
        <f>H90*B90</f>
        <v>0</v>
      </c>
    </row>
    <row r="91" spans="1:9" ht="15.75" thickBot="1" x14ac:dyDescent="0.3">
      <c r="A91" s="22" t="s">
        <v>106</v>
      </c>
      <c r="B91" s="19">
        <v>1500</v>
      </c>
      <c r="C91" s="12">
        <v>0.3</v>
      </c>
      <c r="D91" s="114"/>
      <c r="E91" s="12">
        <v>5</v>
      </c>
      <c r="F91" s="12" t="s">
        <v>19</v>
      </c>
      <c r="G91" s="31">
        <f>B91*C91</f>
        <v>450</v>
      </c>
      <c r="H91" s="90"/>
      <c r="I91" s="54">
        <f>H91*B91</f>
        <v>0</v>
      </c>
    </row>
    <row r="92" spans="1:9" ht="15.75" thickBot="1" x14ac:dyDescent="0.3">
      <c r="H92" s="55" t="s">
        <v>9</v>
      </c>
      <c r="I92" s="56">
        <f>I90+I91</f>
        <v>0</v>
      </c>
    </row>
    <row r="95" spans="1:9" ht="28.5" customHeight="1" x14ac:dyDescent="0.25">
      <c r="A95" s="106" t="s">
        <v>20</v>
      </c>
      <c r="B95" s="106"/>
      <c r="C95" s="106"/>
      <c r="D95" s="106"/>
      <c r="E95" s="21" t="s">
        <v>30</v>
      </c>
      <c r="F95" s="20">
        <f>SUM(E98:E109)</f>
        <v>23838.050000000003</v>
      </c>
    </row>
    <row r="97" spans="1:7" ht="54" customHeight="1" x14ac:dyDescent="0.25">
      <c r="A97" s="28" t="s">
        <v>21</v>
      </c>
      <c r="B97" s="28" t="s">
        <v>22</v>
      </c>
      <c r="C97" s="28" t="s">
        <v>23</v>
      </c>
      <c r="D97" s="28" t="s">
        <v>24</v>
      </c>
      <c r="E97" s="29" t="s">
        <v>35</v>
      </c>
      <c r="F97" s="29" t="s">
        <v>107</v>
      </c>
      <c r="G97" s="29" t="s">
        <v>26</v>
      </c>
    </row>
    <row r="98" spans="1:7" ht="25.5" x14ac:dyDescent="0.25">
      <c r="A98" s="27" t="s">
        <v>108</v>
      </c>
      <c r="B98" s="30">
        <v>30</v>
      </c>
      <c r="C98" s="4">
        <v>190</v>
      </c>
      <c r="D98" s="103" t="s">
        <v>13</v>
      </c>
      <c r="E98" s="4">
        <f t="shared" ref="E98:E109" si="11">C98*B98</f>
        <v>5700</v>
      </c>
      <c r="F98" s="96"/>
      <c r="G98" s="4">
        <f t="shared" ref="G98:G109" si="12">F98*B98</f>
        <v>0</v>
      </c>
    </row>
    <row r="99" spans="1:7" ht="25.5" x14ac:dyDescent="0.25">
      <c r="A99" s="27" t="s">
        <v>136</v>
      </c>
      <c r="B99" s="30">
        <v>35</v>
      </c>
      <c r="C99" s="4">
        <v>230</v>
      </c>
      <c r="D99" s="104"/>
      <c r="E99" s="4">
        <f t="shared" si="11"/>
        <v>8050</v>
      </c>
      <c r="F99" s="96"/>
      <c r="G99" s="4">
        <f t="shared" si="12"/>
        <v>0</v>
      </c>
    </row>
    <row r="100" spans="1:7" ht="38.25" x14ac:dyDescent="0.25">
      <c r="A100" s="27" t="s">
        <v>109</v>
      </c>
      <c r="B100" s="30">
        <v>500</v>
      </c>
      <c r="C100" s="4">
        <v>4</v>
      </c>
      <c r="D100" s="104"/>
      <c r="E100" s="4">
        <f t="shared" si="11"/>
        <v>2000</v>
      </c>
      <c r="F100" s="96"/>
      <c r="G100" s="4">
        <f t="shared" si="12"/>
        <v>0</v>
      </c>
    </row>
    <row r="101" spans="1:7" ht="38.25" x14ac:dyDescent="0.25">
      <c r="A101" s="27" t="s">
        <v>110</v>
      </c>
      <c r="B101" s="30">
        <v>150</v>
      </c>
      <c r="C101" s="4">
        <v>2.5</v>
      </c>
      <c r="D101" s="104"/>
      <c r="E101" s="4">
        <f t="shared" si="11"/>
        <v>375</v>
      </c>
      <c r="F101" s="96"/>
      <c r="G101" s="4">
        <f t="shared" si="12"/>
        <v>0</v>
      </c>
    </row>
    <row r="102" spans="1:7" ht="38.25" x14ac:dyDescent="0.25">
      <c r="A102" s="27" t="s">
        <v>111</v>
      </c>
      <c r="B102" s="30">
        <v>150</v>
      </c>
      <c r="C102" s="4">
        <v>4</v>
      </c>
      <c r="D102" s="104"/>
      <c r="E102" s="4">
        <f t="shared" si="11"/>
        <v>600</v>
      </c>
      <c r="F102" s="96"/>
      <c r="G102" s="4">
        <f t="shared" si="12"/>
        <v>0</v>
      </c>
    </row>
    <row r="103" spans="1:7" ht="68.25" customHeight="1" x14ac:dyDescent="0.25">
      <c r="A103" s="27" t="s">
        <v>112</v>
      </c>
      <c r="B103" s="30">
        <v>200</v>
      </c>
      <c r="C103" s="4">
        <v>9</v>
      </c>
      <c r="D103" s="104"/>
      <c r="E103" s="4">
        <f t="shared" si="11"/>
        <v>1800</v>
      </c>
      <c r="F103" s="96"/>
      <c r="G103" s="4">
        <f t="shared" si="12"/>
        <v>0</v>
      </c>
    </row>
    <row r="104" spans="1:7" s="33" customFormat="1" ht="68.25" customHeight="1" x14ac:dyDescent="0.25">
      <c r="A104" s="65" t="s">
        <v>134</v>
      </c>
      <c r="B104" s="72">
        <v>15</v>
      </c>
      <c r="C104" s="73">
        <v>178.2</v>
      </c>
      <c r="D104" s="104"/>
      <c r="E104" s="93">
        <f t="shared" si="11"/>
        <v>2673</v>
      </c>
      <c r="F104" s="100"/>
      <c r="G104" s="4">
        <f t="shared" si="12"/>
        <v>0</v>
      </c>
    </row>
    <row r="105" spans="1:7" ht="60.75" customHeight="1" x14ac:dyDescent="0.25">
      <c r="A105" s="27" t="s">
        <v>113</v>
      </c>
      <c r="B105" s="30">
        <v>120</v>
      </c>
      <c r="C105" s="1">
        <v>3.47</v>
      </c>
      <c r="D105" s="104"/>
      <c r="E105" s="4">
        <f t="shared" si="11"/>
        <v>416.40000000000003</v>
      </c>
      <c r="F105" s="96"/>
      <c r="G105" s="4">
        <f t="shared" si="12"/>
        <v>0</v>
      </c>
    </row>
    <row r="106" spans="1:7" s="33" customFormat="1" ht="60.75" customHeight="1" x14ac:dyDescent="0.25">
      <c r="A106" s="79" t="s">
        <v>137</v>
      </c>
      <c r="B106" s="83">
        <v>500</v>
      </c>
      <c r="C106" s="84">
        <v>2.5</v>
      </c>
      <c r="D106" s="104"/>
      <c r="E106" s="85">
        <f t="shared" si="11"/>
        <v>1250</v>
      </c>
      <c r="F106" s="101"/>
      <c r="G106" s="93">
        <f t="shared" si="12"/>
        <v>0</v>
      </c>
    </row>
    <row r="107" spans="1:7" s="33" customFormat="1" ht="60.75" customHeight="1" x14ac:dyDescent="0.25">
      <c r="A107" s="95" t="s">
        <v>140</v>
      </c>
      <c r="B107" s="94">
        <v>15</v>
      </c>
      <c r="C107" s="92">
        <v>8.91</v>
      </c>
      <c r="D107" s="104"/>
      <c r="E107" s="85">
        <f t="shared" si="11"/>
        <v>133.65</v>
      </c>
      <c r="F107" s="102"/>
      <c r="G107" s="93">
        <f t="shared" si="12"/>
        <v>0</v>
      </c>
    </row>
    <row r="108" spans="1:7" s="33" customFormat="1" ht="60.75" customHeight="1" x14ac:dyDescent="0.25">
      <c r="A108" s="79" t="s">
        <v>138</v>
      </c>
      <c r="B108" s="83">
        <v>3</v>
      </c>
      <c r="C108" s="84">
        <v>30</v>
      </c>
      <c r="D108" s="104"/>
      <c r="E108" s="85">
        <f>C108*B108</f>
        <v>90</v>
      </c>
      <c r="F108" s="101"/>
      <c r="G108" s="93">
        <f t="shared" si="12"/>
        <v>0</v>
      </c>
    </row>
    <row r="109" spans="1:7" x14ac:dyDescent="0.25">
      <c r="A109" s="23" t="s">
        <v>114</v>
      </c>
      <c r="B109" s="30">
        <v>25</v>
      </c>
      <c r="C109" s="4">
        <v>30</v>
      </c>
      <c r="D109" s="105"/>
      <c r="E109" s="4">
        <f t="shared" si="11"/>
        <v>750</v>
      </c>
      <c r="F109" s="96"/>
      <c r="G109" s="93">
        <f t="shared" si="12"/>
        <v>0</v>
      </c>
    </row>
    <row r="110" spans="1:7" ht="15.75" thickBot="1" x14ac:dyDescent="0.3">
      <c r="F110" s="74" t="s">
        <v>9</v>
      </c>
      <c r="G110" s="75">
        <f>SUM(G98:G109)</f>
        <v>0</v>
      </c>
    </row>
    <row r="112" spans="1:7" ht="15.75" thickBot="1" x14ac:dyDescent="0.3"/>
    <row r="113" spans="1:6" ht="50.25" customHeight="1" thickBot="1" x14ac:dyDescent="0.35">
      <c r="A113" s="149" t="s">
        <v>141</v>
      </c>
      <c r="B113" s="150"/>
      <c r="C113" s="150"/>
      <c r="D113" s="150"/>
      <c r="E113" s="151"/>
      <c r="F113" s="63">
        <v>1000</v>
      </c>
    </row>
  </sheetData>
  <sheetProtection algorithmName="SHA-512" hashValue="FQHX4tQBeJ7rpKjwWEhVC5wCUR+jdI1jAYj9t12UuMEDrIUYvJy79u0kY0JQ9jf535qcAbAxn4v6pSQt+kA39A==" saltValue="2D1XrXoL2/mqwXuZM+ciPA==" spinCount="100000" sheet="1" selectLockedCells="1"/>
  <mergeCells count="86">
    <mergeCell ref="E14:E15"/>
    <mergeCell ref="G8:G11"/>
    <mergeCell ref="F6:F7"/>
    <mergeCell ref="A3:C3"/>
    <mergeCell ref="A6:A7"/>
    <mergeCell ref="B6:B7"/>
    <mergeCell ref="D6:D7"/>
    <mergeCell ref="E6:E7"/>
    <mergeCell ref="C8:C11"/>
    <mergeCell ref="B8:B11"/>
    <mergeCell ref="A8:A11"/>
    <mergeCell ref="E8:E11"/>
    <mergeCell ref="F8:F11"/>
    <mergeCell ref="I12:I13"/>
    <mergeCell ref="J12:J13"/>
    <mergeCell ref="I14:I15"/>
    <mergeCell ref="J14:J15"/>
    <mergeCell ref="H6:H7"/>
    <mergeCell ref="I8:I11"/>
    <mergeCell ref="J8:J11"/>
    <mergeCell ref="H8:H11"/>
    <mergeCell ref="H12:H13"/>
    <mergeCell ref="H14:H15"/>
    <mergeCell ref="I6:I7"/>
    <mergeCell ref="A22:A23"/>
    <mergeCell ref="B22:B23"/>
    <mergeCell ref="D22:D23"/>
    <mergeCell ref="E22:E23"/>
    <mergeCell ref="G12:G15"/>
    <mergeCell ref="A12:A13"/>
    <mergeCell ref="A14:A15"/>
    <mergeCell ref="B12:B13"/>
    <mergeCell ref="B14:B15"/>
    <mergeCell ref="C12:C13"/>
    <mergeCell ref="D12:D15"/>
    <mergeCell ref="C14:C15"/>
    <mergeCell ref="F12:F15"/>
    <mergeCell ref="G22:G23"/>
    <mergeCell ref="A19:C19"/>
    <mergeCell ref="E12:E13"/>
    <mergeCell ref="G47:G49"/>
    <mergeCell ref="B38:B40"/>
    <mergeCell ref="B47:B49"/>
    <mergeCell ref="C47:C49"/>
    <mergeCell ref="E47:E49"/>
    <mergeCell ref="F47:F49"/>
    <mergeCell ref="E41:E43"/>
    <mergeCell ref="G44:G46"/>
    <mergeCell ref="D24:D83"/>
    <mergeCell ref="G35:G37"/>
    <mergeCell ref="G38:G40"/>
    <mergeCell ref="G41:G43"/>
    <mergeCell ref="I44:I46"/>
    <mergeCell ref="I47:I49"/>
    <mergeCell ref="H38:H40"/>
    <mergeCell ref="H41:H43"/>
    <mergeCell ref="H47:H49"/>
    <mergeCell ref="H44:H46"/>
    <mergeCell ref="I35:I37"/>
    <mergeCell ref="H35:H37"/>
    <mergeCell ref="I38:I40"/>
    <mergeCell ref="I41:I43"/>
    <mergeCell ref="B35:B37"/>
    <mergeCell ref="C35:C37"/>
    <mergeCell ref="F41:F43"/>
    <mergeCell ref="B41:B43"/>
    <mergeCell ref="C41:C43"/>
    <mergeCell ref="C38:C40"/>
    <mergeCell ref="E38:E40"/>
    <mergeCell ref="F38:F40"/>
    <mergeCell ref="D98:D109"/>
    <mergeCell ref="A113:E113"/>
    <mergeCell ref="A95:D95"/>
    <mergeCell ref="A1:I1"/>
    <mergeCell ref="H22:H23"/>
    <mergeCell ref="A86:B86"/>
    <mergeCell ref="D90:D91"/>
    <mergeCell ref="F25:F27"/>
    <mergeCell ref="E35:E37"/>
    <mergeCell ref="B44:B46"/>
    <mergeCell ref="C44:C46"/>
    <mergeCell ref="E44:E46"/>
    <mergeCell ref="F44:F46"/>
    <mergeCell ref="E28:E29"/>
    <mergeCell ref="E25:E27"/>
    <mergeCell ref="F35:F37"/>
  </mergeCells>
  <pageMargins left="0.7" right="0.7" top="0.75" bottom="0.75" header="0.3" footer="0.3"/>
  <pageSetup paperSize="8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90" zoomScaleNormal="90" workbookViewId="0">
      <selection activeCell="B19" sqref="B19"/>
    </sheetView>
  </sheetViews>
  <sheetFormatPr defaultRowHeight="15" x14ac:dyDescent="0.25"/>
  <cols>
    <col min="1" max="1" width="25.28515625" style="10" customWidth="1"/>
    <col min="2" max="5" width="32.7109375" style="10" customWidth="1"/>
    <col min="6" max="6" width="26" style="10" customWidth="1"/>
    <col min="7" max="7" width="32.7109375" style="10" customWidth="1"/>
    <col min="8" max="9" width="9.140625" style="10"/>
    <col min="10" max="10" width="11.42578125" style="10" bestFit="1" customWidth="1"/>
    <col min="11" max="16384" width="9.140625" style="10"/>
  </cols>
  <sheetData>
    <row r="1" spans="1:10" ht="31.5" x14ac:dyDescent="0.25">
      <c r="A1" s="107" t="s">
        <v>27</v>
      </c>
      <c r="B1" s="108"/>
      <c r="C1" s="108"/>
      <c r="D1" s="108"/>
      <c r="E1" s="109"/>
      <c r="F1" s="109"/>
      <c r="G1" s="109"/>
      <c r="H1" s="109"/>
      <c r="I1" s="109"/>
    </row>
    <row r="2" spans="1:10" ht="15.75" thickBot="1" x14ac:dyDescent="0.3"/>
    <row r="3" spans="1:10" ht="75" customHeight="1" thickTop="1" thickBot="1" x14ac:dyDescent="0.3">
      <c r="A3" s="33"/>
      <c r="B3" s="37" t="s">
        <v>118</v>
      </c>
      <c r="C3" s="37" t="s">
        <v>12</v>
      </c>
      <c r="D3" s="38" t="s">
        <v>20</v>
      </c>
      <c r="E3" s="51" t="s">
        <v>119</v>
      </c>
      <c r="F3" s="143" t="s">
        <v>120</v>
      </c>
      <c r="G3" s="144"/>
      <c r="H3" s="33"/>
      <c r="I3" s="33"/>
    </row>
    <row r="4" spans="1:10" ht="33" thickTop="1" thickBot="1" x14ac:dyDescent="0.3">
      <c r="A4" s="45" t="s">
        <v>121</v>
      </c>
      <c r="B4" s="41">
        <f>'LOTTO 2 - offerta da compilare'!E3</f>
        <v>4420</v>
      </c>
      <c r="C4" s="41">
        <f>'LOTTO 2 - offerta da compilare'!E19</f>
        <v>31153</v>
      </c>
      <c r="D4" s="41">
        <f>'LOTTO 2 - offerta da compilare'!F95</f>
        <v>23838.050000000003</v>
      </c>
      <c r="E4" s="42">
        <f>SUM(B4:D4)</f>
        <v>59411.05</v>
      </c>
      <c r="F4" s="145" t="str">
        <f>IF(D5=0,"",-(E5-E4))</f>
        <v/>
      </c>
      <c r="G4" s="146"/>
      <c r="H4" s="49"/>
      <c r="I4" s="33"/>
    </row>
    <row r="5" spans="1:10" ht="30" customHeight="1" thickTop="1" thickBot="1" x14ac:dyDescent="0.3">
      <c r="A5" s="36" t="s">
        <v>25</v>
      </c>
      <c r="B5" s="35">
        <f>'LOTTO 2 - offerta da compilare'!J16</f>
        <v>0</v>
      </c>
      <c r="C5" s="35">
        <f>'LOTTO 2 - offerta da compilare'!I84</f>
        <v>0</v>
      </c>
      <c r="D5" s="35">
        <f>'LOTTO 2 - offerta da compilare'!G110</f>
        <v>0</v>
      </c>
      <c r="E5" s="50">
        <f>SUM(B5:D5)</f>
        <v>0</v>
      </c>
      <c r="F5" s="147">
        <v>0</v>
      </c>
      <c r="G5" s="148"/>
      <c r="H5" s="33"/>
      <c r="I5" s="33"/>
    </row>
    <row r="6" spans="1:10" ht="15.75" thickTop="1" x14ac:dyDescent="0.25">
      <c r="A6" s="33"/>
      <c r="B6" s="33"/>
      <c r="C6" s="33"/>
      <c r="D6" s="33"/>
      <c r="E6" s="33"/>
      <c r="F6" s="33"/>
      <c r="G6" s="33"/>
      <c r="H6" s="33"/>
      <c r="I6" s="33"/>
    </row>
    <row r="7" spans="1:10" ht="15.75" thickBot="1" x14ac:dyDescent="0.3">
      <c r="A7" s="33"/>
      <c r="B7" s="33"/>
      <c r="C7" s="33"/>
      <c r="D7" s="33"/>
      <c r="E7" s="33"/>
      <c r="F7" s="33"/>
      <c r="G7" s="33"/>
      <c r="H7" s="33"/>
      <c r="I7" s="33"/>
    </row>
    <row r="8" spans="1:10" ht="61.5" customHeight="1" thickTop="1" thickBot="1" x14ac:dyDescent="0.3">
      <c r="A8" s="33"/>
      <c r="B8" s="39" t="s">
        <v>18</v>
      </c>
      <c r="C8" s="40" t="s">
        <v>119</v>
      </c>
      <c r="D8" s="43" t="s">
        <v>120</v>
      </c>
      <c r="E8" s="33"/>
      <c r="F8" s="48" t="s">
        <v>122</v>
      </c>
      <c r="G8" s="46" t="e">
        <f>(F4+D9)/(E4+C9)</f>
        <v>#VALUE!</v>
      </c>
      <c r="H8" s="33"/>
    </row>
    <row r="9" spans="1:10" ht="33" thickTop="1" thickBot="1" x14ac:dyDescent="0.3">
      <c r="A9" s="45" t="s">
        <v>121</v>
      </c>
      <c r="B9" s="41">
        <f>'LOTTO 2 - offerta da compilare'!D86</f>
        <v>2250</v>
      </c>
      <c r="C9" s="42">
        <f>B9</f>
        <v>2250</v>
      </c>
      <c r="D9" s="139" t="str">
        <f>IF(C10=0,"",(C10-C9))</f>
        <v/>
      </c>
      <c r="E9" s="34"/>
      <c r="F9" s="33"/>
      <c r="G9" s="33"/>
      <c r="H9" s="33"/>
    </row>
    <row r="10" spans="1:10" ht="49.5" customHeight="1" thickTop="1" thickBot="1" x14ac:dyDescent="0.3">
      <c r="A10" s="36" t="s">
        <v>25</v>
      </c>
      <c r="B10" s="35">
        <f>'LOTTO 2 - offerta da compilare'!I92</f>
        <v>0</v>
      </c>
      <c r="C10" s="50">
        <f>B10</f>
        <v>0</v>
      </c>
      <c r="D10" s="140"/>
      <c r="E10" s="33"/>
      <c r="F10" s="141" t="s">
        <v>123</v>
      </c>
      <c r="G10" s="142"/>
      <c r="H10" s="33"/>
    </row>
    <row r="11" spans="1:10" ht="63.75" customHeight="1" thickTop="1" thickBot="1" x14ac:dyDescent="0.3">
      <c r="A11" s="33"/>
      <c r="B11" s="33"/>
      <c r="C11" s="33"/>
      <c r="D11" s="33"/>
      <c r="E11" s="33"/>
      <c r="F11" s="33"/>
      <c r="G11" s="44"/>
      <c r="H11" s="44"/>
      <c r="I11" s="33"/>
      <c r="J11" s="34"/>
    </row>
    <row r="12" spans="1:10" ht="41.25" customHeight="1" thickBot="1" x14ac:dyDescent="0.3">
      <c r="A12" s="137" t="s">
        <v>28</v>
      </c>
      <c r="B12" s="138"/>
      <c r="C12" s="138"/>
      <c r="D12" s="138"/>
      <c r="E12" s="47">
        <f>'LOTTO 2 - offerta da compilare'!F113</f>
        <v>1000</v>
      </c>
      <c r="F12" s="33"/>
      <c r="G12" s="44"/>
      <c r="H12" s="44"/>
      <c r="I12" s="33"/>
    </row>
    <row r="13" spans="1:10" x14ac:dyDescent="0.25">
      <c r="A13" s="33"/>
      <c r="B13" s="33"/>
      <c r="C13" s="33"/>
      <c r="D13" s="33"/>
      <c r="E13" s="33"/>
      <c r="F13" s="33"/>
      <c r="G13" s="33"/>
      <c r="H13" s="33"/>
      <c r="I13" s="33"/>
    </row>
    <row r="14" spans="1:10" x14ac:dyDescent="0.25">
      <c r="A14" s="33"/>
      <c r="B14" s="33"/>
      <c r="C14" s="33"/>
      <c r="D14" s="33"/>
      <c r="E14" s="33"/>
      <c r="F14" s="33"/>
      <c r="G14" s="33"/>
      <c r="H14" s="33"/>
      <c r="I14" s="33"/>
    </row>
    <row r="15" spans="1:10" x14ac:dyDescent="0.25">
      <c r="A15" s="33"/>
      <c r="B15" s="33"/>
      <c r="C15" s="33"/>
      <c r="D15" s="33"/>
      <c r="E15" s="33"/>
      <c r="F15" s="33"/>
      <c r="G15" s="33"/>
      <c r="H15" s="33"/>
      <c r="I15" s="33"/>
    </row>
    <row r="17" spans="2:5" x14ac:dyDescent="0.25">
      <c r="D17" s="141" t="s">
        <v>124</v>
      </c>
      <c r="E17" s="141"/>
    </row>
    <row r="18" spans="2:5" x14ac:dyDescent="0.25">
      <c r="D18" s="141"/>
      <c r="E18" s="141"/>
    </row>
    <row r="19" spans="2:5" x14ac:dyDescent="0.25">
      <c r="B19" s="34"/>
      <c r="D19" s="141"/>
      <c r="E19" s="141"/>
    </row>
  </sheetData>
  <sheetProtection algorithmName="SHA-512" hashValue="9edPjJebJSzz9drjf/mLouOwP7MYEs9/HrInPX/lJIQvXVwlixpiC6dG5TvJ11mqL865zA4yhu91lIlhNB4w1w==" saltValue="TbSb34WMiGZ25stnae8irA==" spinCount="100000" sheet="1" objects="1" scenarios="1" selectLockedCells="1" selectUnlockedCells="1"/>
  <mergeCells count="7">
    <mergeCell ref="A1:I1"/>
    <mergeCell ref="A12:D12"/>
    <mergeCell ref="D9:D10"/>
    <mergeCell ref="D17:E19"/>
    <mergeCell ref="F10:G10"/>
    <mergeCell ref="F3:G3"/>
    <mergeCell ref="F4:G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LOTTO 2 - offerta da compilare</vt:lpstr>
      <vt:lpstr>RIEPILOGO OFFERTA LOTTO 2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cp:lastPrinted>2017-10-03T14:48:13Z</cp:lastPrinted>
  <dcterms:created xsi:type="dcterms:W3CDTF">2016-06-09T06:59:49Z</dcterms:created>
  <dcterms:modified xsi:type="dcterms:W3CDTF">2017-10-17T08:11:05Z</dcterms:modified>
</cp:coreProperties>
</file>